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929"/>
  <workbookPr filterPrivacy="1" codeName="ThisWorkbook" autoCompressPictures="0"/>
  <xr:revisionPtr revIDLastSave="0" documentId="13_ncr:1_{A2783C53-AB75-482F-8982-C75F37D4E26E}" xr6:coauthVersionLast="47" xr6:coauthVersionMax="47" xr10:uidLastSave="{00000000-0000-0000-0000-000000000000}"/>
  <bookViews>
    <workbookView xWindow="-108" yWindow="-108" windowWidth="23256" windowHeight="12456" tabRatio="788" activeTab="4" xr2:uid="{00000000-000D-0000-FFFF-FFFF00000000}"/>
  </bookViews>
  <sheets>
    <sheet name="Leden" sheetId="14" r:id="rId1"/>
    <sheet name="Únor" sheetId="15" r:id="rId2"/>
    <sheet name="Březen" sheetId="16" r:id="rId3"/>
    <sheet name="Duben" sheetId="17" r:id="rId4"/>
    <sheet name="Květen" sheetId="18" r:id="rId5"/>
    <sheet name="Červen" sheetId="19" r:id="rId6"/>
    <sheet name="Červenec" sheetId="20" r:id="rId7"/>
    <sheet name="Srpen" sheetId="21" r:id="rId8"/>
    <sheet name="Září" sheetId="22" r:id="rId9"/>
    <sheet name="Říjen" sheetId="23" r:id="rId10"/>
    <sheet name="Listopad" sheetId="24" r:id="rId11"/>
    <sheet name="Prosinec" sheetId="25" r:id="rId12"/>
  </sheets>
  <definedNames>
    <definedName name="DnyATýdny">{0,1,2,3,4,5,6} + {0;1;2;3;4;5}*7</definedName>
    <definedName name="KalendářníRok">Leden!$K$5</definedName>
    <definedName name="_xlnm.Print_Area" localSheetId="2">Březen!$A:$I</definedName>
    <definedName name="_xlnm.Print_Area" localSheetId="5">Červen!$A:$I</definedName>
    <definedName name="_xlnm.Print_Area" localSheetId="6">Červenec!$A:$I</definedName>
    <definedName name="_xlnm.Print_Area" localSheetId="3">Duben!$A:$I</definedName>
    <definedName name="_xlnm.Print_Area" localSheetId="4">Květen!$A:$I</definedName>
    <definedName name="_xlnm.Print_Area" localSheetId="0">Leden!$A:$I</definedName>
    <definedName name="_xlnm.Print_Area" localSheetId="10">Listopad!$A:$I</definedName>
    <definedName name="_xlnm.Print_Area" localSheetId="11">Prosinec!$A:$I</definedName>
    <definedName name="_xlnm.Print_Area" localSheetId="9">Říjen!$A:$I</definedName>
    <definedName name="_xlnm.Print_Area" localSheetId="7">Srpen!$A:$I</definedName>
    <definedName name="_xlnm.Print_Area" localSheetId="1">Únor!$A:$I</definedName>
    <definedName name="_xlnm.Print_Area" localSheetId="8">Září!$A:$I</definedName>
    <definedName name="OblastNadpisuŘádku1..K3">Leden!$K$4</definedName>
    <definedName name="OblastNadpisuSloupce1..H12.1">Leden!$B$3</definedName>
    <definedName name="OblastNadpisuSloupce1..H12.10">Říjen!$B$3</definedName>
    <definedName name="OblastNadpisuSloupce1..H12.11">Listopad!$B$3</definedName>
    <definedName name="OblastNadpisuSloupce1..H12.12">Prosinec!$B$3</definedName>
    <definedName name="OblastNadpisuSloupce1..H12.2">Únor!$B$3</definedName>
    <definedName name="OblastNadpisuSloupce1..H12.3">Březen!$B$3</definedName>
    <definedName name="OblastNadpisuSloupce1..H12.4">Duben!$B$3</definedName>
    <definedName name="OblastNadpisuSloupce1..H12.5">Květen!$B$3</definedName>
    <definedName name="OblastNadpisuSloupce1..H12.6">Červen!$B$3</definedName>
    <definedName name="OblastNadpisuSloupce1..H12.7">Červenec!$B$3</definedName>
    <definedName name="OblastNadpisuSloupce1..H12.8">Srpen!$B$3</definedName>
    <definedName name="OblastNadpisuSloupce1..H12.9">Září!$B$3</definedName>
    <definedName name="OblastNadpisuSloupce2..C14.1">Leden!$B$3</definedName>
    <definedName name="OblastNadpisuSloupce2..C14.10">Říjen!$B$3</definedName>
    <definedName name="OblastNadpisuSloupce2..C14.11">Listopad!$B$3</definedName>
    <definedName name="OblastNadpisuSloupce2..C14.12">Prosinec!$B$3</definedName>
    <definedName name="OblastNadpisuSloupce2..C14.2">Únor!$B$3</definedName>
    <definedName name="OblastNadpisuSloupce2..C14.3">Březen!$B$3</definedName>
    <definedName name="OblastNadpisuSloupce2..C14.4">Duben!$B$3</definedName>
    <definedName name="OblastNadpisuSloupce2..C14.5">Květen!$B$3</definedName>
    <definedName name="OblastNadpisuSloupce2..C14.6">Červen!$B$3</definedName>
    <definedName name="OblastNadpisuSloupce2..C14.7">Červenec!$B$3</definedName>
    <definedName name="OblastNadpisuSloupce2..C14.8">Srpen!$B$3</definedName>
    <definedName name="OblastNadpisuSloupce2..C14.9">Září!$B$3</definedName>
    <definedName name="ZačátekTýdne">Leden!$L$5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2" i="25" l="1"/>
  <c r="B2" i="24"/>
  <c r="B2" i="23"/>
  <c r="B2" i="22"/>
  <c r="B2" i="21"/>
  <c r="B2" i="20"/>
  <c r="B2" i="19"/>
  <c r="B2" i="18"/>
  <c r="B2" i="17"/>
  <c r="B2" i="16"/>
  <c r="B2" i="15"/>
  <c r="B2" i="14"/>
  <c r="B14" i="15" a="1"/>
  <c r="C14" i="15" s="1"/>
  <c r="B12" i="15" a="1"/>
  <c r="G12" i="15" s="1"/>
  <c r="D10" i="15"/>
  <c r="B10" i="15" a="1"/>
  <c r="G10" i="15" s="1"/>
  <c r="D8" i="15"/>
  <c r="B8" i="15" a="1"/>
  <c r="G8" i="15" s="1"/>
  <c r="H6" i="15"/>
  <c r="B6" i="15" a="1"/>
  <c r="G6" i="15" s="1"/>
  <c r="B4" i="15" a="1"/>
  <c r="G4" i="15" s="1"/>
  <c r="C14" i="16"/>
  <c r="B14" i="16" a="1"/>
  <c r="B14" i="16" s="1"/>
  <c r="G12" i="16"/>
  <c r="C12" i="16"/>
  <c r="B12" i="16" a="1"/>
  <c r="B10" i="16" a="1"/>
  <c r="G10" i="16" s="1"/>
  <c r="B8" i="16" a="1"/>
  <c r="C8" i="16" s="1"/>
  <c r="B6" i="16" a="1"/>
  <c r="G6" i="16" s="1"/>
  <c r="B4" i="16" a="1"/>
  <c r="G4" i="16" s="1"/>
  <c r="B14" i="17"/>
  <c r="B14" i="17" a="1"/>
  <c r="C14" i="17" s="1"/>
  <c r="F12" i="17"/>
  <c r="B12" i="17" a="1"/>
  <c r="G12" i="17" s="1"/>
  <c r="H10" i="17"/>
  <c r="F10" i="17"/>
  <c r="B10" i="17" a="1"/>
  <c r="G10" i="17" s="1"/>
  <c r="B8" i="17" a="1"/>
  <c r="G8" i="17" s="1"/>
  <c r="D6" i="17"/>
  <c r="B6" i="17" a="1"/>
  <c r="G6" i="17" s="1"/>
  <c r="H4" i="17"/>
  <c r="F4" i="17"/>
  <c r="D4" i="17"/>
  <c r="B4" i="17" a="1"/>
  <c r="G4" i="17" s="1"/>
  <c r="B14" i="18" a="1"/>
  <c r="B14" i="18" s="1"/>
  <c r="B12" i="18" a="1"/>
  <c r="B10" i="18" a="1"/>
  <c r="B8" i="18" a="1"/>
  <c r="B6" i="18" a="1"/>
  <c r="B4" i="18" a="1"/>
  <c r="B14" i="19" a="1"/>
  <c r="C14" i="19" s="1"/>
  <c r="B12" i="19" a="1"/>
  <c r="G12" i="19" s="1"/>
  <c r="H10" i="19"/>
  <c r="B10" i="19"/>
  <c r="B10" i="19" a="1"/>
  <c r="G10" i="19" s="1"/>
  <c r="F8" i="19"/>
  <c r="D8" i="19"/>
  <c r="B8" i="19"/>
  <c r="B8" i="19" a="1"/>
  <c r="G8" i="19" s="1"/>
  <c r="B6" i="19" a="1"/>
  <c r="G6" i="19" s="1"/>
  <c r="B4" i="19" a="1"/>
  <c r="H4" i="19" s="1"/>
  <c r="B14" i="20" a="1"/>
  <c r="C14" i="20" s="1"/>
  <c r="F12" i="20"/>
  <c r="D12" i="20"/>
  <c r="B12" i="20" a="1"/>
  <c r="G12" i="20" s="1"/>
  <c r="B10" i="20" a="1"/>
  <c r="G10" i="20" s="1"/>
  <c r="H8" i="20"/>
  <c r="D8" i="20"/>
  <c r="B8" i="20"/>
  <c r="B8" i="20" a="1"/>
  <c r="G8" i="20" s="1"/>
  <c r="F6" i="20"/>
  <c r="D6" i="20"/>
  <c r="B6" i="20"/>
  <c r="B6" i="20" a="1"/>
  <c r="G6" i="20" s="1"/>
  <c r="F4" i="20"/>
  <c r="B4" i="20" a="1"/>
  <c r="G4" i="20" s="1"/>
  <c r="B14" i="21" a="1"/>
  <c r="B14" i="21" s="1"/>
  <c r="B12" i="21" a="1"/>
  <c r="H12" i="21" s="1"/>
  <c r="B10" i="21" a="1"/>
  <c r="H10" i="21" s="1"/>
  <c r="B8" i="21" a="1"/>
  <c r="H8" i="21" s="1"/>
  <c r="B6" i="21" a="1"/>
  <c r="H6" i="21" s="1"/>
  <c r="B4" i="21" a="1"/>
  <c r="H4" i="21" s="1"/>
  <c r="B14" i="22" a="1"/>
  <c r="C14" i="22" s="1"/>
  <c r="H12" i="22"/>
  <c r="F12" i="22"/>
  <c r="B12" i="22" a="1"/>
  <c r="G12" i="22" s="1"/>
  <c r="B10" i="22" a="1"/>
  <c r="G10" i="22" s="1"/>
  <c r="F8" i="22"/>
  <c r="D8" i="22"/>
  <c r="B8" i="22"/>
  <c r="B8" i="22" a="1"/>
  <c r="G8" i="22" s="1"/>
  <c r="F6" i="22"/>
  <c r="D6" i="22"/>
  <c r="B6" i="22" a="1"/>
  <c r="G6" i="22" s="1"/>
  <c r="B4" i="22" a="1"/>
  <c r="G4" i="22" s="1"/>
  <c r="B14" i="23" a="1"/>
  <c r="B14" i="23" s="1"/>
  <c r="B12" i="23" a="1"/>
  <c r="H12" i="23" s="1"/>
  <c r="B10" i="23" a="1"/>
  <c r="H10" i="23" s="1"/>
  <c r="B8" i="23" a="1"/>
  <c r="H8" i="23" s="1"/>
  <c r="B6" i="23" a="1"/>
  <c r="H6" i="23" s="1"/>
  <c r="B4" i="23" a="1"/>
  <c r="H4" i="23" s="1"/>
  <c r="B14" i="24" a="1"/>
  <c r="C14" i="24" s="1"/>
  <c r="H12" i="24"/>
  <c r="D12" i="24"/>
  <c r="B12" i="24"/>
  <c r="B12" i="24" a="1"/>
  <c r="G12" i="24" s="1"/>
  <c r="D10" i="24"/>
  <c r="B10" i="24"/>
  <c r="B10" i="24" a="1"/>
  <c r="G10" i="24" s="1"/>
  <c r="H8" i="24"/>
  <c r="F8" i="24"/>
  <c r="D8" i="24"/>
  <c r="B8" i="24" a="1"/>
  <c r="G8" i="24" s="1"/>
  <c r="H6" i="24"/>
  <c r="F6" i="24"/>
  <c r="B6" i="24" a="1"/>
  <c r="G6" i="24" s="1"/>
  <c r="B4" i="24" a="1"/>
  <c r="G4" i="24" s="1"/>
  <c r="B14" i="25" a="1"/>
  <c r="B14" i="25" s="1"/>
  <c r="B12" i="25" a="1"/>
  <c r="H12" i="25" s="1"/>
  <c r="B10" i="25" a="1"/>
  <c r="H10" i="25" s="1"/>
  <c r="B8" i="25" a="1"/>
  <c r="H8" i="25" s="1"/>
  <c r="B6" i="25" a="1"/>
  <c r="H6" i="25" s="1"/>
  <c r="B4" i="25" a="1"/>
  <c r="H4" i="25" s="1"/>
  <c r="B14" i="14" a="1"/>
  <c r="C14" i="14" s="1"/>
  <c r="F12" i="14"/>
  <c r="D12" i="14"/>
  <c r="B12" i="14" a="1"/>
  <c r="G12" i="14" s="1"/>
  <c r="F10" i="14"/>
  <c r="D10" i="14"/>
  <c r="B10" i="14" a="1"/>
  <c r="G10" i="14" s="1"/>
  <c r="B8" i="14" a="1"/>
  <c r="G8" i="14" s="1"/>
  <c r="H6" i="14"/>
  <c r="B6" i="14"/>
  <c r="B6" i="14" a="1"/>
  <c r="G6" i="14" s="1"/>
  <c r="D4" i="14"/>
  <c r="B4" i="14"/>
  <c r="B4" i="14" a="1"/>
  <c r="G4" i="14" s="1"/>
  <c r="D6" i="14" l="1"/>
  <c r="F6" i="14"/>
  <c r="B10" i="14"/>
  <c r="H12" i="14"/>
  <c r="D6" i="24"/>
  <c r="F12" i="24"/>
  <c r="B6" i="22"/>
  <c r="H8" i="22"/>
  <c r="D12" i="22"/>
  <c r="F8" i="20"/>
  <c r="B12" i="20"/>
  <c r="F10" i="19"/>
  <c r="B14" i="19"/>
  <c r="B4" i="17"/>
  <c r="H6" i="17"/>
  <c r="D10" i="17"/>
  <c r="G8" i="16"/>
  <c r="D6" i="15"/>
  <c r="F12" i="15"/>
  <c r="F6" i="15"/>
  <c r="B10" i="15"/>
  <c r="H12" i="15"/>
  <c r="C10" i="16"/>
  <c r="B4" i="15"/>
  <c r="F4" i="14"/>
  <c r="B8" i="14"/>
  <c r="H10" i="14"/>
  <c r="D4" i="24"/>
  <c r="F10" i="24"/>
  <c r="B14" i="24"/>
  <c r="B4" i="22"/>
  <c r="H6" i="22"/>
  <c r="D10" i="22"/>
  <c r="B10" i="20"/>
  <c r="H12" i="20"/>
  <c r="B12" i="19"/>
  <c r="D8" i="17"/>
  <c r="D4" i="15"/>
  <c r="F10" i="15"/>
  <c r="B14" i="15"/>
  <c r="B10" i="22"/>
  <c r="B8" i="17"/>
  <c r="H4" i="14"/>
  <c r="D8" i="14"/>
  <c r="F4" i="24"/>
  <c r="B8" i="24"/>
  <c r="H10" i="24"/>
  <c r="D4" i="22"/>
  <c r="F10" i="22"/>
  <c r="B14" i="22"/>
  <c r="B4" i="20"/>
  <c r="H6" i="20"/>
  <c r="D10" i="20"/>
  <c r="H8" i="19"/>
  <c r="D12" i="19"/>
  <c r="F8" i="17"/>
  <c r="B12" i="17"/>
  <c r="C6" i="16"/>
  <c r="F4" i="15"/>
  <c r="B8" i="15"/>
  <c r="H10" i="15"/>
  <c r="B14" i="14"/>
  <c r="B4" i="24"/>
  <c r="F8" i="14"/>
  <c r="B12" i="14"/>
  <c r="H4" i="24"/>
  <c r="F4" i="22"/>
  <c r="H10" i="22"/>
  <c r="D4" i="20"/>
  <c r="F10" i="20"/>
  <c r="B14" i="20"/>
  <c r="F12" i="19"/>
  <c r="B6" i="17"/>
  <c r="H8" i="17"/>
  <c r="D12" i="17"/>
  <c r="H4" i="15"/>
  <c r="H4" i="22"/>
  <c r="H10" i="20"/>
  <c r="H12" i="19"/>
  <c r="F8" i="15"/>
  <c r="B12" i="15"/>
  <c r="H8" i="14"/>
  <c r="B6" i="24"/>
  <c r="B12" i="22"/>
  <c r="H4" i="20"/>
  <c r="D10" i="19"/>
  <c r="F6" i="17"/>
  <c r="B10" i="17"/>
  <c r="H12" i="17"/>
  <c r="B6" i="15"/>
  <c r="H8" i="15"/>
  <c r="D12" i="15"/>
  <c r="C4" i="25"/>
  <c r="C3" i="25" s="1"/>
  <c r="E4" i="25"/>
  <c r="G4" i="25"/>
  <c r="C8" i="25"/>
  <c r="E8" i="25"/>
  <c r="G8" i="25"/>
  <c r="C12" i="25"/>
  <c r="E12" i="25"/>
  <c r="G12" i="25"/>
  <c r="C14" i="25"/>
  <c r="C4" i="23"/>
  <c r="C3" i="23" s="1"/>
  <c r="E4" i="23"/>
  <c r="G4" i="23"/>
  <c r="C6" i="23"/>
  <c r="E6" i="23"/>
  <c r="G6" i="23"/>
  <c r="C8" i="23"/>
  <c r="E8" i="23"/>
  <c r="G8" i="23"/>
  <c r="C10" i="23"/>
  <c r="E10" i="23"/>
  <c r="G10" i="23"/>
  <c r="C12" i="23"/>
  <c r="E12" i="23"/>
  <c r="G12" i="23"/>
  <c r="C14" i="23"/>
  <c r="C4" i="21"/>
  <c r="C3" i="21" s="1"/>
  <c r="E4" i="21"/>
  <c r="G4" i="21"/>
  <c r="C6" i="21"/>
  <c r="E6" i="21"/>
  <c r="G6" i="21"/>
  <c r="C8" i="21"/>
  <c r="E8" i="21"/>
  <c r="G8" i="21"/>
  <c r="C10" i="21"/>
  <c r="E10" i="21"/>
  <c r="G10" i="21"/>
  <c r="C12" i="21"/>
  <c r="E12" i="21"/>
  <c r="G12" i="21"/>
  <c r="C14" i="21"/>
  <c r="C4" i="19"/>
  <c r="C3" i="19" s="1"/>
  <c r="E4" i="19"/>
  <c r="G4" i="19"/>
  <c r="C6" i="19"/>
  <c r="E6" i="19"/>
  <c r="H6" i="19"/>
  <c r="H4" i="18"/>
  <c r="F4" i="18"/>
  <c r="D4" i="18"/>
  <c r="B4" i="18"/>
  <c r="E4" i="18"/>
  <c r="H6" i="18"/>
  <c r="F6" i="18"/>
  <c r="D6" i="18"/>
  <c r="B6" i="18"/>
  <c r="E6" i="18"/>
  <c r="H8" i="18"/>
  <c r="F8" i="18"/>
  <c r="D8" i="18"/>
  <c r="B8" i="18"/>
  <c r="E8" i="18"/>
  <c r="H10" i="18"/>
  <c r="F10" i="18"/>
  <c r="D10" i="18"/>
  <c r="B10" i="18"/>
  <c r="E10" i="18"/>
  <c r="H12" i="18"/>
  <c r="F12" i="18"/>
  <c r="D12" i="18"/>
  <c r="B12" i="18"/>
  <c r="E12" i="18"/>
  <c r="C4" i="16"/>
  <c r="C3" i="16" s="1"/>
  <c r="C6" i="25"/>
  <c r="E6" i="25"/>
  <c r="G6" i="25"/>
  <c r="C10" i="25"/>
  <c r="E10" i="25"/>
  <c r="G10" i="25"/>
  <c r="C4" i="14"/>
  <c r="C3" i="14" s="1"/>
  <c r="E4" i="14"/>
  <c r="C6" i="14"/>
  <c r="E6" i="14"/>
  <c r="C8" i="14"/>
  <c r="E8" i="14"/>
  <c r="C10" i="14"/>
  <c r="E10" i="14"/>
  <c r="C12" i="14"/>
  <c r="E12" i="14"/>
  <c r="B4" i="25"/>
  <c r="D4" i="25"/>
  <c r="F4" i="25"/>
  <c r="B6" i="25"/>
  <c r="D6" i="25"/>
  <c r="F6" i="25"/>
  <c r="B8" i="25"/>
  <c r="D8" i="25"/>
  <c r="F8" i="25"/>
  <c r="B10" i="25"/>
  <c r="D10" i="25"/>
  <c r="F10" i="25"/>
  <c r="B12" i="25"/>
  <c r="D12" i="25"/>
  <c r="F12" i="25"/>
  <c r="C4" i="24"/>
  <c r="C3" i="24" s="1"/>
  <c r="E4" i="24"/>
  <c r="C6" i="24"/>
  <c r="E6" i="24"/>
  <c r="C8" i="24"/>
  <c r="E8" i="24"/>
  <c r="C10" i="24"/>
  <c r="E10" i="24"/>
  <c r="C12" i="24"/>
  <c r="E12" i="24"/>
  <c r="B4" i="23"/>
  <c r="D4" i="23"/>
  <c r="F4" i="23"/>
  <c r="B6" i="23"/>
  <c r="D6" i="23"/>
  <c r="F6" i="23"/>
  <c r="B8" i="23"/>
  <c r="D8" i="23"/>
  <c r="F8" i="23"/>
  <c r="B10" i="23"/>
  <c r="D10" i="23"/>
  <c r="F10" i="23"/>
  <c r="B12" i="23"/>
  <c r="D12" i="23"/>
  <c r="F12" i="23"/>
  <c r="C4" i="22"/>
  <c r="C3" i="22" s="1"/>
  <c r="E4" i="22"/>
  <c r="C6" i="22"/>
  <c r="E6" i="22"/>
  <c r="C8" i="22"/>
  <c r="E8" i="22"/>
  <c r="C10" i="22"/>
  <c r="E10" i="22"/>
  <c r="C12" i="22"/>
  <c r="E12" i="22"/>
  <c r="B4" i="21"/>
  <c r="D4" i="21"/>
  <c r="F4" i="21"/>
  <c r="B6" i="21"/>
  <c r="D6" i="21"/>
  <c r="F6" i="21"/>
  <c r="B8" i="21"/>
  <c r="D8" i="21"/>
  <c r="F8" i="21"/>
  <c r="B10" i="21"/>
  <c r="D10" i="21"/>
  <c r="F10" i="21"/>
  <c r="B12" i="21"/>
  <c r="D12" i="21"/>
  <c r="F12" i="21"/>
  <c r="C4" i="20"/>
  <c r="C3" i="20" s="1"/>
  <c r="E4" i="20"/>
  <c r="C6" i="20"/>
  <c r="E6" i="20"/>
  <c r="C8" i="20"/>
  <c r="E8" i="20"/>
  <c r="C10" i="20"/>
  <c r="E10" i="20"/>
  <c r="C12" i="20"/>
  <c r="E12" i="20"/>
  <c r="B4" i="19"/>
  <c r="D4" i="19"/>
  <c r="F4" i="19"/>
  <c r="B6" i="19"/>
  <c r="D6" i="19"/>
  <c r="F6" i="19"/>
  <c r="C4" i="18"/>
  <c r="C3" i="18" s="1"/>
  <c r="G4" i="18"/>
  <c r="C6" i="18"/>
  <c r="G6" i="18"/>
  <c r="C8" i="18"/>
  <c r="G8" i="18"/>
  <c r="C10" i="18"/>
  <c r="G10" i="18"/>
  <c r="C12" i="18"/>
  <c r="G12" i="18"/>
  <c r="C14" i="18"/>
  <c r="H4" i="16"/>
  <c r="F4" i="16"/>
  <c r="D4" i="16"/>
  <c r="B4" i="16"/>
  <c r="E4" i="16"/>
  <c r="H6" i="16"/>
  <c r="F6" i="16"/>
  <c r="D6" i="16"/>
  <c r="B6" i="16"/>
  <c r="E6" i="16"/>
  <c r="H8" i="16"/>
  <c r="F8" i="16"/>
  <c r="D8" i="16"/>
  <c r="B8" i="16"/>
  <c r="E8" i="16"/>
  <c r="H10" i="16"/>
  <c r="F10" i="16"/>
  <c r="D10" i="16"/>
  <c r="B10" i="16"/>
  <c r="E10" i="16"/>
  <c r="H12" i="16"/>
  <c r="F12" i="16"/>
  <c r="D12" i="16"/>
  <c r="B12" i="16"/>
  <c r="E12" i="16"/>
  <c r="C8" i="19"/>
  <c r="E8" i="19"/>
  <c r="C10" i="19"/>
  <c r="E10" i="19"/>
  <c r="C12" i="19"/>
  <c r="E12" i="19"/>
  <c r="C4" i="17"/>
  <c r="C3" i="17" s="1"/>
  <c r="E4" i="17"/>
  <c r="C6" i="17"/>
  <c r="E6" i="17"/>
  <c r="C8" i="17"/>
  <c r="E8" i="17"/>
  <c r="C10" i="17"/>
  <c r="E10" i="17"/>
  <c r="C12" i="17"/>
  <c r="E12" i="17"/>
  <c r="C4" i="15"/>
  <c r="C3" i="15" s="1"/>
  <c r="E4" i="15"/>
  <c r="C6" i="15"/>
  <c r="E6" i="15"/>
  <c r="C8" i="15"/>
  <c r="E8" i="15"/>
  <c r="C10" i="15"/>
  <c r="E10" i="15"/>
  <c r="C12" i="15"/>
  <c r="E12" i="15"/>
  <c r="B3" i="24"/>
  <c r="B3" i="23"/>
  <c r="B3" i="22"/>
  <c r="B3" i="21"/>
  <c r="B3" i="20"/>
  <c r="B3" i="19" l="1"/>
  <c r="B3" i="18"/>
  <c r="B3" i="17"/>
  <c r="B3" i="16" l="1"/>
  <c r="B3" i="25" l="1"/>
  <c r="B3" i="15" l="1"/>
  <c r="G3" i="25" l="1"/>
  <c r="G3" i="24"/>
  <c r="G3" i="23"/>
  <c r="H3" i="22"/>
  <c r="G3" i="21"/>
  <c r="E3" i="20"/>
  <c r="H3" i="19"/>
  <c r="G3" i="18"/>
  <c r="H3" i="17"/>
  <c r="H3" i="16"/>
  <c r="H3" i="15"/>
  <c r="F3" i="18" l="1"/>
  <c r="D3" i="18"/>
  <c r="H3" i="18"/>
  <c r="D3" i="25"/>
  <c r="F3" i="25"/>
  <c r="H3" i="25"/>
  <c r="E3" i="25"/>
  <c r="D3" i="24"/>
  <c r="F3" i="24"/>
  <c r="H3" i="24"/>
  <c r="E3" i="24"/>
  <c r="D3" i="23"/>
  <c r="F3" i="23"/>
  <c r="H3" i="23"/>
  <c r="E3" i="23"/>
  <c r="E3" i="22"/>
  <c r="G3" i="22"/>
  <c r="D3" i="22"/>
  <c r="F3" i="22"/>
  <c r="D3" i="21"/>
  <c r="F3" i="21"/>
  <c r="H3" i="21"/>
  <c r="E3" i="21"/>
  <c r="G3" i="20"/>
  <c r="D3" i="20"/>
  <c r="F3" i="20"/>
  <c r="H3" i="20"/>
  <c r="E3" i="19"/>
  <c r="G3" i="19"/>
  <c r="D3" i="19"/>
  <c r="F3" i="19"/>
  <c r="E3" i="18"/>
  <c r="E3" i="17"/>
  <c r="G3" i="17"/>
  <c r="D3" i="17"/>
  <c r="F3" i="17"/>
  <c r="E3" i="16"/>
  <c r="G3" i="16"/>
  <c r="D3" i="16"/>
  <c r="F3" i="16"/>
  <c r="E3" i="15"/>
  <c r="G3" i="15"/>
  <c r="D3" i="15"/>
  <c r="F3" i="15"/>
  <c r="B3" i="14"/>
  <c r="G3" i="14" l="1"/>
  <c r="E3" i="14"/>
  <c r="H3" i="14"/>
  <c r="F3" i="14"/>
  <c r="D3" i="14"/>
</calcChain>
</file>

<file path=xl/sharedStrings.xml><?xml version="1.0" encoding="utf-8"?>
<sst xmlns="http://schemas.openxmlformats.org/spreadsheetml/2006/main" count="89" uniqueCount="13">
  <si>
    <t>Poznámky</t>
  </si>
  <si>
    <t xml:space="preserve"> </t>
  </si>
  <si>
    <t>Nastavení kalendáře</t>
  </si>
  <si>
    <t>Rok</t>
  </si>
  <si>
    <t>Začátek týdne</t>
  </si>
  <si>
    <t>pondělí</t>
  </si>
  <si>
    <t>VOLNO</t>
  </si>
  <si>
    <t>X</t>
  </si>
  <si>
    <t>volno</t>
  </si>
  <si>
    <t>x</t>
  </si>
  <si>
    <t>PŘÍMĚSTSKÝ TABOR</t>
  </si>
  <si>
    <t>PŘÍMĚSTSKÝ TÁBOR</t>
  </si>
  <si>
    <t>KRASO - SOUSTŘEDĚNÍ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</si>
</sst>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2" formatCode="_-* #,##0\ &quot;Kč&quot;_-;\-* #,##0\ &quot;Kč&quot;_-;_-* &quot;-&quot;\ &quot;Kč&quot;_-;_-@_-"/>
    <numFmt numFmtId="44" formatCode="_-* #,##0.00\ &quot;Kč&quot;_-;\-* #,##0.00\ &quot;Kč&quot;_-;_-* &quot;-&quot;??\ &quot;Kč&quot;_-;_-@_-"/>
    <numFmt numFmtId="164" formatCode="_(* #,##0_);_(* \(#,##0\);_(* &quot;-&quot;_);_(@_)"/>
    <numFmt numFmtId="165" formatCode="_(* #,##0.00_);_(* \(#,##0.00\);_(* &quot;-&quot;??_);_(@_)"/>
    <numFmt numFmtId="166" formatCode="d"/>
  </numFmts>
  <fonts count="43" x14ac:knownFonts="1">
    <font>
      <sz val="11"/>
      <color theme="1" tint="0.24994659260841701"/>
      <name val="Century Gothic"/>
      <family val="2"/>
      <scheme val="minor"/>
    </font>
    <font>
      <sz val="11"/>
      <color theme="1"/>
      <name val="Century Gothic"/>
      <family val="2"/>
      <scheme val="minor"/>
    </font>
    <font>
      <sz val="8"/>
      <name val="Arial"/>
      <family val="2"/>
    </font>
    <font>
      <b/>
      <sz val="11"/>
      <color theme="0"/>
      <name val="Century Gothic"/>
      <family val="2"/>
      <scheme val="minor"/>
    </font>
    <font>
      <b/>
      <sz val="14"/>
      <color theme="0"/>
      <name val="Century Gothic"/>
      <family val="2"/>
      <scheme val="minor"/>
    </font>
    <font>
      <sz val="35"/>
      <color theme="4"/>
      <name val="Century Gothic"/>
      <family val="2"/>
      <scheme val="minor"/>
    </font>
    <font>
      <sz val="12"/>
      <color theme="4" tint="-0.24994659260841701"/>
      <name val="Century Gothic"/>
      <family val="1"/>
      <scheme val="major"/>
    </font>
    <font>
      <sz val="11"/>
      <color theme="1" tint="0.34998626667073579"/>
      <name val="Century Gothic"/>
      <family val="2"/>
      <scheme val="minor"/>
    </font>
    <font>
      <sz val="11"/>
      <color theme="4" tint="-0.24994659260841701"/>
      <name val="Century Gothic"/>
      <family val="2"/>
      <scheme val="minor"/>
    </font>
    <font>
      <sz val="11"/>
      <color indexed="63"/>
      <name val="Century Gothic"/>
      <family val="2"/>
      <scheme val="minor"/>
    </font>
    <font>
      <sz val="11"/>
      <name val="Century Gothic"/>
      <family val="2"/>
      <scheme val="minor"/>
    </font>
    <font>
      <b/>
      <sz val="11"/>
      <color theme="1" tint="0.34998626667073579"/>
      <name val="Century Gothic"/>
      <family val="2"/>
      <scheme val="minor"/>
    </font>
    <font>
      <sz val="11"/>
      <color theme="1" tint="0.24994659260841701"/>
      <name val="Century Gothic"/>
      <family val="2"/>
      <scheme val="minor"/>
    </font>
    <font>
      <sz val="11"/>
      <color theme="1" tint="0.14999847407452621"/>
      <name val="Century Gothic"/>
      <family val="1"/>
      <scheme val="minor"/>
    </font>
    <font>
      <sz val="35"/>
      <color theme="1" tint="0.14999847407452621"/>
      <name val="Century Gothic"/>
      <family val="1"/>
      <scheme val="minor"/>
    </font>
    <font>
      <sz val="12"/>
      <color theme="1" tint="0.14999847407452621"/>
      <name val="Century Gothic"/>
      <family val="1"/>
      <scheme val="minor"/>
    </font>
    <font>
      <sz val="10"/>
      <color theme="1" tint="0.14999847407452621"/>
      <name val="Century Gothic"/>
      <family val="1"/>
      <scheme val="minor"/>
    </font>
    <font>
      <sz val="12"/>
      <name val="Century Gothic"/>
      <family val="1"/>
      <scheme val="minor"/>
    </font>
    <font>
      <b/>
      <sz val="36"/>
      <color theme="8" tint="-0.499984740745262"/>
      <name val="Century Gothic"/>
      <family val="1"/>
      <scheme val="major"/>
    </font>
    <font>
      <b/>
      <sz val="36"/>
      <color theme="9" tint="-0.499984740745262"/>
      <name val="Century Gothic"/>
      <family val="1"/>
      <scheme val="major"/>
    </font>
    <font>
      <b/>
      <sz val="36"/>
      <color theme="5" tint="-0.499984740745262"/>
      <name val="Century Gothic"/>
      <family val="1"/>
      <scheme val="major"/>
    </font>
    <font>
      <b/>
      <sz val="36"/>
      <color theme="7" tint="-0.499984740745262"/>
      <name val="Century Gothic"/>
      <family val="1"/>
      <scheme val="major"/>
    </font>
    <font>
      <sz val="11"/>
      <color rgb="FF006100"/>
      <name val="Century Gothic"/>
      <family val="2"/>
      <scheme val="minor"/>
    </font>
    <font>
      <sz val="11"/>
      <color rgb="FF9C0006"/>
      <name val="Century Gothic"/>
      <family val="2"/>
      <scheme val="minor"/>
    </font>
    <font>
      <sz val="11"/>
      <color rgb="FF9C5700"/>
      <name val="Century Gothic"/>
      <family val="2"/>
      <scheme val="minor"/>
    </font>
    <font>
      <sz val="11"/>
      <color rgb="FF3F3F76"/>
      <name val="Century Gothic"/>
      <family val="2"/>
      <scheme val="minor"/>
    </font>
    <font>
      <b/>
      <sz val="11"/>
      <color rgb="FF3F3F3F"/>
      <name val="Century Gothic"/>
      <family val="2"/>
      <scheme val="minor"/>
    </font>
    <font>
      <b/>
      <sz val="11"/>
      <color rgb="FFFA7D00"/>
      <name val="Century Gothic"/>
      <family val="2"/>
      <scheme val="minor"/>
    </font>
    <font>
      <sz val="11"/>
      <color rgb="FFFA7D00"/>
      <name val="Century Gothic"/>
      <family val="2"/>
      <scheme val="minor"/>
    </font>
    <font>
      <sz val="11"/>
      <color rgb="FFFF0000"/>
      <name val="Century Gothic"/>
      <family val="2"/>
      <scheme val="minor"/>
    </font>
    <font>
      <i/>
      <sz val="11"/>
      <color rgb="FF7F7F7F"/>
      <name val="Century Gothic"/>
      <family val="2"/>
      <scheme val="minor"/>
    </font>
    <font>
      <b/>
      <sz val="11"/>
      <color theme="1"/>
      <name val="Century Gothic"/>
      <family val="2"/>
      <scheme val="minor"/>
    </font>
    <font>
      <sz val="11"/>
      <color theme="0"/>
      <name val="Century Gothic"/>
      <family val="2"/>
      <scheme val="minor"/>
    </font>
    <font>
      <b/>
      <sz val="16"/>
      <color rgb="FFFF0000"/>
      <name val="Century Gothic"/>
      <family val="2"/>
      <charset val="238"/>
      <scheme val="minor"/>
    </font>
    <font>
      <b/>
      <sz val="16"/>
      <color theme="1" tint="0.14999847407452621"/>
      <name val="Century Gothic"/>
      <family val="2"/>
      <charset val="238"/>
      <scheme val="minor"/>
    </font>
    <font>
      <b/>
      <sz val="16"/>
      <name val="Century Gothic"/>
      <family val="2"/>
      <charset val="238"/>
      <scheme val="minor"/>
    </font>
    <font>
      <b/>
      <sz val="12"/>
      <color theme="1"/>
      <name val="Century Gothic"/>
      <family val="2"/>
      <charset val="238"/>
      <scheme val="minor"/>
    </font>
    <font>
      <b/>
      <sz val="24"/>
      <color rgb="FFFF0000"/>
      <name val="Century Gothic"/>
      <family val="2"/>
      <charset val="238"/>
      <scheme val="minor"/>
    </font>
    <font>
      <b/>
      <sz val="20"/>
      <color rgb="FFFF0000"/>
      <name val="Century Gothic"/>
      <family val="2"/>
      <charset val="238"/>
      <scheme val="minor"/>
    </font>
    <font>
      <b/>
      <sz val="12"/>
      <color theme="1" tint="0.14999847407452621"/>
      <name val="Century Gothic"/>
      <family val="2"/>
      <charset val="238"/>
      <scheme val="minor"/>
    </font>
    <font>
      <sz val="12"/>
      <color theme="1" tint="0.14999847407452621"/>
      <name val="Century Gothic"/>
      <family val="2"/>
      <charset val="238"/>
      <scheme val="minor"/>
    </font>
    <font>
      <sz val="10"/>
      <color theme="1" tint="0.14999847407452621"/>
      <name val="Century Gothic"/>
      <family val="2"/>
      <charset val="238"/>
      <scheme val="minor"/>
    </font>
    <font>
      <sz val="16"/>
      <color rgb="FFFF0000"/>
      <name val="Century Gothic"/>
      <family val="2"/>
      <charset val="238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8"/>
      </patternFill>
    </fill>
    <fill>
      <patternFill patternType="solid">
        <fgColor theme="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51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ck">
        <color theme="1" tint="0.499984740745262"/>
      </left>
      <right style="thick">
        <color theme="1" tint="0.499984740745262"/>
      </right>
      <top style="thick">
        <color theme="1" tint="0.499984740745262"/>
      </top>
      <bottom style="thick">
        <color theme="1" tint="0.499984740745262"/>
      </bottom>
      <diagonal/>
    </border>
    <border>
      <left/>
      <right/>
      <top/>
      <bottom style="medium">
        <color theme="4" tint="-0.24994659260841701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/>
      <diagonal/>
    </border>
    <border>
      <left style="thin">
        <color theme="8" tint="0.59996337778862885"/>
      </left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 style="thin">
        <color theme="8" tint="0.59996337778862885"/>
      </right>
      <top style="thin">
        <color theme="8" tint="0.59996337778862885"/>
      </top>
      <bottom/>
      <diagonal/>
    </border>
    <border>
      <left/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/>
      <top style="thin">
        <color theme="8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/>
      <bottom style="thin">
        <color theme="9" tint="0.59996337778862885"/>
      </bottom>
      <diagonal/>
    </border>
    <border>
      <left/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 style="thin">
        <color theme="9" tint="0.59996337778862885"/>
      </top>
      <bottom/>
      <diagonal/>
    </border>
    <border>
      <left/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/>
      <bottom style="thin">
        <color theme="7" tint="0.59996337778862885"/>
      </bottom>
      <diagonal/>
    </border>
    <border>
      <left/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 style="thin">
        <color theme="7" tint="0.59996337778862885"/>
      </top>
      <bottom/>
      <diagonal/>
    </border>
    <border>
      <left/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/>
      <bottom style="thin">
        <color theme="5" tint="0.59996337778862885"/>
      </bottom>
      <diagonal/>
    </border>
    <border>
      <left/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 style="thin">
        <color theme="5" tint="0.59996337778862885"/>
      </top>
      <bottom/>
      <diagonal/>
    </border>
    <border>
      <left/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7" tint="0.59996337778862885"/>
      </left>
      <right/>
      <top/>
      <bottom style="thin">
        <color theme="7" tint="0.59996337778862885"/>
      </bottom>
      <diagonal/>
    </border>
    <border>
      <left style="thin">
        <color theme="7" tint="0.59996337778862885"/>
      </left>
      <right style="thin">
        <color theme="7" tint="0.59996337778862885"/>
      </right>
      <top/>
      <bottom/>
      <diagonal/>
    </border>
    <border>
      <left style="medium">
        <color indexed="64"/>
      </left>
      <right style="thin">
        <color theme="7" tint="0.59996337778862885"/>
      </right>
      <top style="medium">
        <color indexed="64"/>
      </top>
      <bottom style="medium">
        <color indexed="64"/>
      </bottom>
      <diagonal/>
    </border>
    <border>
      <left style="thin">
        <color theme="7" tint="0.59996337778862885"/>
      </left>
      <right style="thin">
        <color theme="7" tint="0.59996337778862885"/>
      </right>
      <top style="medium">
        <color indexed="64"/>
      </top>
      <bottom style="medium">
        <color indexed="64"/>
      </bottom>
      <diagonal/>
    </border>
    <border>
      <left style="thin">
        <color theme="7" tint="0.59996337778862885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7" tint="0.59996337778862885"/>
      </left>
      <right style="thin">
        <color theme="7" tint="0.59996337778862885"/>
      </right>
      <top/>
      <bottom style="thin">
        <color indexed="64"/>
      </bottom>
      <diagonal/>
    </border>
    <border>
      <left style="thin">
        <color theme="7" tint="0.59996337778862885"/>
      </left>
      <right style="thin">
        <color theme="7" tint="0.59996337778862885"/>
      </right>
      <top style="thin">
        <color indexed="64"/>
      </top>
      <bottom style="thin">
        <color indexed="64"/>
      </bottom>
      <diagonal/>
    </border>
    <border>
      <left style="thin">
        <color theme="7" tint="0.59996337778862885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theme="7" tint="0.59996337778862885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0">
    <xf numFmtId="0" fontId="0" fillId="0" borderId="0">
      <alignment vertical="top"/>
    </xf>
    <xf numFmtId="0" fontId="9" fillId="2" borderId="0" applyNumberFormat="0" applyBorder="0" applyAlignment="0" applyProtection="0"/>
    <xf numFmtId="0" fontId="8" fillId="0" borderId="3" applyNumberFormat="0" applyFill="0" applyProtection="0">
      <alignment horizontal="left" vertical="center" indent="1"/>
    </xf>
    <xf numFmtId="0" fontId="3" fillId="3" borderId="1" applyNumberFormat="0" applyAlignment="0" applyProtection="0"/>
    <xf numFmtId="0" fontId="4" fillId="4" borderId="2" applyNumberFormat="0" applyProtection="0">
      <alignment vertical="center"/>
    </xf>
    <xf numFmtId="0" fontId="5" fillId="0" borderId="0" applyFill="0" applyBorder="0" applyProtection="0">
      <alignment vertical="center"/>
    </xf>
    <xf numFmtId="165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1" fillId="5" borderId="0" applyBorder="0" applyProtection="0">
      <alignment horizontal="left" vertical="top" wrapText="1" indent="1"/>
    </xf>
    <xf numFmtId="166" fontId="7" fillId="0" borderId="0">
      <alignment horizontal="left" indent="1"/>
    </xf>
    <xf numFmtId="0" fontId="10" fillId="5" borderId="0" applyNumberFormat="0" applyFont="0" applyBorder="0" applyAlignment="0">
      <alignment horizontal="left" vertical="center" indent="1"/>
    </xf>
    <xf numFmtId="0" fontId="6" fillId="0" borderId="0">
      <alignment horizontal="left" indent="1"/>
    </xf>
    <xf numFmtId="0" fontId="8" fillId="0" borderId="0" applyFill="0" applyProtection="0"/>
    <xf numFmtId="0" fontId="12" fillId="0" borderId="0" applyFill="0" applyProtection="0"/>
    <xf numFmtId="0" fontId="22" fillId="10" borderId="0" applyNumberFormat="0" applyBorder="0" applyAlignment="0" applyProtection="0"/>
    <xf numFmtId="0" fontId="23" fillId="11" borderId="0" applyNumberFormat="0" applyBorder="0" applyAlignment="0" applyProtection="0"/>
    <xf numFmtId="0" fontId="24" fillId="12" borderId="0" applyNumberFormat="0" applyBorder="0" applyAlignment="0" applyProtection="0"/>
    <xf numFmtId="0" fontId="25" fillId="13" borderId="32" applyNumberFormat="0" applyAlignment="0" applyProtection="0"/>
    <xf numFmtId="0" fontId="26" fillId="14" borderId="33" applyNumberFormat="0" applyAlignment="0" applyProtection="0"/>
    <xf numFmtId="0" fontId="27" fillId="14" borderId="32" applyNumberFormat="0" applyAlignment="0" applyProtection="0"/>
    <xf numFmtId="0" fontId="28" fillId="0" borderId="34" applyNumberFormat="0" applyFill="0" applyAlignment="0" applyProtection="0"/>
    <xf numFmtId="0" fontId="3" fillId="15" borderId="35" applyNumberFormat="0" applyAlignment="0" applyProtection="0"/>
    <xf numFmtId="0" fontId="29" fillId="0" borderId="0" applyNumberFormat="0" applyFill="0" applyBorder="0" applyAlignment="0" applyProtection="0"/>
    <xf numFmtId="0" fontId="12" fillId="16" borderId="36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37" applyNumberFormat="0" applyFill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3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3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3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32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</cellStyleXfs>
  <cellXfs count="126">
    <xf numFmtId="0" fontId="0" fillId="0" borderId="0" xfId="0">
      <alignment vertical="top"/>
    </xf>
    <xf numFmtId="0" fontId="13" fillId="0" borderId="0" xfId="0" applyFont="1">
      <alignment vertical="top"/>
    </xf>
    <xf numFmtId="0" fontId="13" fillId="0" borderId="0" xfId="2" applyFont="1" applyFill="1" applyBorder="1" applyAlignment="1">
      <alignment vertical="center"/>
    </xf>
    <xf numFmtId="0" fontId="14" fillId="0" borderId="0" xfId="5" applyFont="1" applyFill="1" applyAlignment="1">
      <alignment horizontal="left" vertical="center"/>
    </xf>
    <xf numFmtId="0" fontId="15" fillId="0" borderId="0" xfId="0" applyFont="1" applyAlignment="1">
      <alignment horizontal="left" vertical="center" indent="1"/>
    </xf>
    <xf numFmtId="0" fontId="17" fillId="6" borderId="4" xfId="2" applyFont="1" applyFill="1" applyBorder="1" applyAlignment="1">
      <alignment horizontal="center" vertical="center"/>
    </xf>
    <xf numFmtId="0" fontId="17" fillId="6" borderId="5" xfId="2" applyFont="1" applyFill="1" applyBorder="1" applyAlignment="1">
      <alignment horizontal="center" vertical="center"/>
    </xf>
    <xf numFmtId="0" fontId="17" fillId="6" borderId="6" xfId="2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6" fillId="0" borderId="10" xfId="0" applyFont="1" applyBorder="1" applyAlignment="1">
      <alignment horizontal="left" vertical="top" wrapText="1" indent="1"/>
    </xf>
    <xf numFmtId="0" fontId="16" fillId="0" borderId="0" xfId="0" applyFont="1" applyAlignment="1">
      <alignment horizontal="left" vertical="top" wrapText="1" indent="1"/>
    </xf>
    <xf numFmtId="0" fontId="16" fillId="0" borderId="10" xfId="13" applyFont="1" applyFill="1" applyBorder="1" applyAlignment="1">
      <alignment horizontal="left" vertical="top" wrapText="1" indent="1"/>
    </xf>
    <xf numFmtId="0" fontId="13" fillId="0" borderId="8" xfId="16" applyFont="1" applyFill="1" applyBorder="1" applyAlignment="1">
      <alignment horizontal="center" vertical="center"/>
    </xf>
    <xf numFmtId="0" fontId="13" fillId="0" borderId="8" xfId="14" applyFont="1" applyBorder="1" applyAlignment="1">
      <alignment horizontal="center" vertical="center"/>
    </xf>
    <xf numFmtId="0" fontId="17" fillId="7" borderId="4" xfId="2" applyFont="1" applyFill="1" applyBorder="1" applyAlignment="1">
      <alignment horizontal="center" vertical="center"/>
    </xf>
    <xf numFmtId="0" fontId="17" fillId="7" borderId="5" xfId="2" applyFont="1" applyFill="1" applyBorder="1" applyAlignment="1">
      <alignment horizontal="center" vertical="center"/>
    </xf>
    <xf numFmtId="0" fontId="17" fillId="7" borderId="6" xfId="2" applyFont="1" applyFill="1" applyBorder="1" applyAlignment="1">
      <alignment horizontal="center" vertical="center"/>
    </xf>
    <xf numFmtId="0" fontId="17" fillId="8" borderId="4" xfId="2" applyFont="1" applyFill="1" applyBorder="1" applyAlignment="1">
      <alignment horizontal="center" vertical="center"/>
    </xf>
    <xf numFmtId="0" fontId="17" fillId="8" borderId="5" xfId="2" applyFont="1" applyFill="1" applyBorder="1" applyAlignment="1">
      <alignment horizontal="center" vertical="center"/>
    </xf>
    <xf numFmtId="0" fontId="16" fillId="0" borderId="15" xfId="13" applyFont="1" applyFill="1" applyBorder="1" applyAlignment="1">
      <alignment horizontal="left" vertical="top" wrapText="1" indent="1"/>
    </xf>
    <xf numFmtId="0" fontId="16" fillId="0" borderId="15" xfId="0" applyFont="1" applyBorder="1" applyAlignment="1">
      <alignment horizontal="left" vertical="top" wrapText="1" indent="1"/>
    </xf>
    <xf numFmtId="0" fontId="17" fillId="9" borderId="4" xfId="2" applyFont="1" applyFill="1" applyBorder="1" applyAlignment="1">
      <alignment horizontal="center" vertical="center"/>
    </xf>
    <xf numFmtId="0" fontId="17" fillId="9" borderId="5" xfId="2" applyFont="1" applyFill="1" applyBorder="1" applyAlignment="1">
      <alignment horizontal="center" vertical="center"/>
    </xf>
    <xf numFmtId="0" fontId="17" fillId="9" borderId="6" xfId="2" applyFont="1" applyFill="1" applyBorder="1" applyAlignment="1">
      <alignment horizontal="center" vertical="center"/>
    </xf>
    <xf numFmtId="0" fontId="16" fillId="0" borderId="21" xfId="13" applyFont="1" applyFill="1" applyBorder="1" applyAlignment="1">
      <alignment horizontal="left" vertical="top" wrapText="1" indent="1"/>
    </xf>
    <xf numFmtId="0" fontId="16" fillId="0" borderId="21" xfId="0" applyFont="1" applyBorder="1" applyAlignment="1">
      <alignment horizontal="left" vertical="top" wrapText="1" indent="1"/>
    </xf>
    <xf numFmtId="0" fontId="16" fillId="0" borderId="27" xfId="13" applyFont="1" applyFill="1" applyBorder="1" applyAlignment="1">
      <alignment horizontal="left" vertical="top" wrapText="1" indent="1"/>
    </xf>
    <xf numFmtId="0" fontId="16" fillId="0" borderId="27" xfId="0" applyFont="1" applyBorder="1" applyAlignment="1">
      <alignment horizontal="left" vertical="top" wrapText="1" indent="1"/>
    </xf>
    <xf numFmtId="166" fontId="15" fillId="0" borderId="9" xfId="12" applyFont="1" applyBorder="1" applyAlignment="1">
      <alignment horizontal="right" indent="1"/>
    </xf>
    <xf numFmtId="166" fontId="15" fillId="0" borderId="11" xfId="12" applyFont="1" applyBorder="1" applyAlignment="1">
      <alignment horizontal="right" indent="1"/>
    </xf>
    <xf numFmtId="166" fontId="15" fillId="0" borderId="9" xfId="13" applyNumberFormat="1" applyFont="1" applyFill="1" applyBorder="1" applyAlignment="1">
      <alignment horizontal="right" vertical="center" wrapText="1" indent="1"/>
    </xf>
    <xf numFmtId="166" fontId="15" fillId="0" borderId="9" xfId="12" applyFont="1" applyBorder="1" applyAlignment="1">
      <alignment horizontal="right" vertical="center" indent="1"/>
    </xf>
    <xf numFmtId="166" fontId="15" fillId="0" borderId="26" xfId="12" applyFont="1" applyBorder="1" applyAlignment="1">
      <alignment horizontal="right" indent="1"/>
    </xf>
    <xf numFmtId="166" fontId="15" fillId="0" borderId="26" xfId="13" applyNumberFormat="1" applyFont="1" applyFill="1" applyBorder="1" applyAlignment="1">
      <alignment horizontal="right" vertical="center" wrapText="1" indent="1"/>
    </xf>
    <xf numFmtId="166" fontId="15" fillId="0" borderId="26" xfId="12" applyFont="1" applyBorder="1" applyAlignment="1">
      <alignment horizontal="right" vertical="center" indent="1"/>
    </xf>
    <xf numFmtId="166" fontId="15" fillId="0" borderId="20" xfId="12" applyFont="1" applyBorder="1" applyAlignment="1">
      <alignment horizontal="right" indent="1"/>
    </xf>
    <xf numFmtId="166" fontId="15" fillId="0" borderId="20" xfId="13" applyNumberFormat="1" applyFont="1" applyFill="1" applyBorder="1" applyAlignment="1">
      <alignment horizontal="right" vertical="center" wrapText="1" indent="1"/>
    </xf>
    <xf numFmtId="166" fontId="15" fillId="0" borderId="20" xfId="12" applyFont="1" applyBorder="1" applyAlignment="1">
      <alignment horizontal="right" vertical="center" indent="1"/>
    </xf>
    <xf numFmtId="166" fontId="15" fillId="0" borderId="14" xfId="12" applyFont="1" applyBorder="1" applyAlignment="1">
      <alignment horizontal="right" indent="1"/>
    </xf>
    <xf numFmtId="166" fontId="15" fillId="0" borderId="14" xfId="13" applyNumberFormat="1" applyFont="1" applyFill="1" applyBorder="1" applyAlignment="1">
      <alignment horizontal="right" vertical="center" wrapText="1" indent="1"/>
    </xf>
    <xf numFmtId="166" fontId="15" fillId="0" borderId="14" xfId="12" applyFont="1" applyBorder="1" applyAlignment="1">
      <alignment horizontal="right" vertical="center" indent="1"/>
    </xf>
    <xf numFmtId="0" fontId="34" fillId="0" borderId="0" xfId="0" applyFont="1">
      <alignment vertical="top"/>
    </xf>
    <xf numFmtId="0" fontId="34" fillId="0" borderId="0" xfId="5" applyFont="1" applyFill="1" applyAlignment="1">
      <alignment horizontal="left" vertical="center"/>
    </xf>
    <xf numFmtId="0" fontId="35" fillId="6" borderId="6" xfId="2" applyFont="1" applyFill="1" applyBorder="1" applyAlignment="1">
      <alignment horizontal="center" vertical="center"/>
    </xf>
    <xf numFmtId="166" fontId="34" fillId="0" borderId="11" xfId="12" applyFont="1" applyBorder="1" applyAlignment="1">
      <alignment horizontal="right" indent="1"/>
    </xf>
    <xf numFmtId="166" fontId="34" fillId="0" borderId="9" xfId="13" applyNumberFormat="1" applyFont="1" applyFill="1" applyBorder="1" applyAlignment="1">
      <alignment horizontal="right" vertical="center" wrapText="1" indent="1"/>
    </xf>
    <xf numFmtId="166" fontId="34" fillId="0" borderId="9" xfId="12" applyFont="1" applyBorder="1" applyAlignment="1">
      <alignment horizontal="right" vertical="center" indent="1"/>
    </xf>
    <xf numFmtId="0" fontId="34" fillId="0" borderId="10" xfId="0" applyFont="1" applyBorder="1" applyAlignment="1">
      <alignment horizontal="left" vertical="top" wrapText="1" indent="1"/>
    </xf>
    <xf numFmtId="0" fontId="34" fillId="0" borderId="0" xfId="2" applyFont="1" applyFill="1" applyBorder="1" applyAlignment="1">
      <alignment vertical="center"/>
    </xf>
    <xf numFmtId="0" fontId="35" fillId="6" borderId="5" xfId="2" applyFont="1" applyFill="1" applyBorder="1" applyAlignment="1">
      <alignment horizontal="center" vertical="center"/>
    </xf>
    <xf numFmtId="166" fontId="34" fillId="0" borderId="9" xfId="12" applyFont="1" applyBorder="1" applyAlignment="1">
      <alignment horizontal="right" indent="1"/>
    </xf>
    <xf numFmtId="166" fontId="34" fillId="0" borderId="9" xfId="12" applyFont="1" applyBorder="1" applyAlignment="1"/>
    <xf numFmtId="166" fontId="34" fillId="0" borderId="9" xfId="13" applyNumberFormat="1" applyFont="1" applyFill="1" applyBorder="1" applyAlignment="1">
      <alignment vertical="center" wrapText="1"/>
    </xf>
    <xf numFmtId="166" fontId="34" fillId="0" borderId="9" xfId="12" applyFont="1" applyBorder="1" applyAlignment="1">
      <alignment vertical="center"/>
    </xf>
    <xf numFmtId="166" fontId="34" fillId="0" borderId="9" xfId="13" applyNumberFormat="1" applyFont="1" applyFill="1" applyBorder="1" applyAlignment="1">
      <alignment horizontal="right" vertical="center" wrapText="1"/>
    </xf>
    <xf numFmtId="166" fontId="34" fillId="0" borderId="9" xfId="12" applyFont="1" applyBorder="1" applyAlignment="1">
      <alignment horizontal="right" vertical="center"/>
    </xf>
    <xf numFmtId="0" fontId="35" fillId="8" borderId="6" xfId="2" applyFont="1" applyFill="1" applyBorder="1" applyAlignment="1">
      <alignment horizontal="center" vertical="center"/>
    </xf>
    <xf numFmtId="166" fontId="34" fillId="0" borderId="14" xfId="12" applyFont="1" applyBorder="1" applyAlignment="1">
      <alignment horizontal="right" indent="1"/>
    </xf>
    <xf numFmtId="0" fontId="34" fillId="0" borderId="15" xfId="0" applyFont="1" applyBorder="1" applyAlignment="1">
      <alignment horizontal="left" vertical="top" wrapText="1" indent="1"/>
    </xf>
    <xf numFmtId="166" fontId="34" fillId="0" borderId="14" xfId="13" applyNumberFormat="1" applyFont="1" applyFill="1" applyBorder="1" applyAlignment="1">
      <alignment horizontal="right" vertical="center" wrapText="1" indent="1"/>
    </xf>
    <xf numFmtId="166" fontId="34" fillId="0" borderId="14" xfId="12" applyFont="1" applyBorder="1" applyAlignment="1">
      <alignment horizontal="right" vertical="center" indent="1"/>
    </xf>
    <xf numFmtId="0" fontId="35" fillId="8" borderId="5" xfId="2" applyFont="1" applyFill="1" applyBorder="1" applyAlignment="1">
      <alignment horizontal="center" vertical="center"/>
    </xf>
    <xf numFmtId="166" fontId="35" fillId="0" borderId="14" xfId="13" applyNumberFormat="1" applyFont="1" applyFill="1" applyBorder="1" applyAlignment="1">
      <alignment horizontal="right" vertical="center" wrapText="1" indent="1"/>
    </xf>
    <xf numFmtId="166" fontId="35" fillId="0" borderId="14" xfId="12" applyFont="1" applyBorder="1" applyAlignment="1">
      <alignment horizontal="right" vertical="center" indent="1"/>
    </xf>
    <xf numFmtId="166" fontId="15" fillId="0" borderId="25" xfId="12" applyFont="1" applyBorder="1" applyAlignment="1">
      <alignment horizontal="right" vertical="center" indent="1"/>
    </xf>
    <xf numFmtId="0" fontId="16" fillId="0" borderId="39" xfId="13" applyFont="1" applyFill="1" applyBorder="1" applyAlignment="1">
      <alignment horizontal="left" vertical="top" wrapText="1" indent="1"/>
    </xf>
    <xf numFmtId="166" fontId="36" fillId="0" borderId="41" xfId="12" applyFont="1" applyBorder="1" applyAlignment="1">
      <alignment horizontal="right" vertical="center" indent="1"/>
    </xf>
    <xf numFmtId="166" fontId="36" fillId="0" borderId="42" xfId="12" applyFont="1" applyBorder="1" applyAlignment="1">
      <alignment horizontal="right" vertical="center" indent="1"/>
    </xf>
    <xf numFmtId="0" fontId="33" fillId="0" borderId="10" xfId="13" applyFont="1" applyFill="1" applyBorder="1" applyAlignment="1">
      <alignment horizontal="center" vertical="center" wrapText="1"/>
    </xf>
    <xf numFmtId="0" fontId="33" fillId="0" borderId="10" xfId="0" applyFont="1" applyBorder="1" applyAlignment="1">
      <alignment horizontal="left" vertical="center" wrapText="1" indent="1"/>
    </xf>
    <xf numFmtId="0" fontId="38" fillId="0" borderId="10" xfId="13" applyFont="1" applyFill="1" applyBorder="1" applyAlignment="1">
      <alignment horizontal="center" vertical="center" wrapText="1"/>
    </xf>
    <xf numFmtId="0" fontId="38" fillId="0" borderId="10" xfId="0" applyFont="1" applyBorder="1" applyAlignment="1">
      <alignment horizontal="center" vertical="center" wrapText="1"/>
    </xf>
    <xf numFmtId="0" fontId="37" fillId="0" borderId="10" xfId="13" applyFont="1" applyFill="1" applyBorder="1" applyAlignment="1">
      <alignment horizontal="center" vertical="center" wrapText="1"/>
    </xf>
    <xf numFmtId="0" fontId="33" fillId="0" borderId="10" xfId="0" applyFont="1" applyBorder="1" applyAlignment="1">
      <alignment horizontal="center" vertical="center" wrapText="1"/>
    </xf>
    <xf numFmtId="0" fontId="33" fillId="0" borderId="15" xfId="0" applyFont="1" applyBorder="1" applyAlignment="1">
      <alignment horizontal="center" vertical="center" wrapText="1"/>
    </xf>
    <xf numFmtId="0" fontId="38" fillId="0" borderId="15" xfId="0" applyFont="1" applyBorder="1" applyAlignment="1">
      <alignment horizontal="center" vertical="center" wrapText="1"/>
    </xf>
    <xf numFmtId="0" fontId="33" fillId="0" borderId="15" xfId="13" applyFont="1" applyFill="1" applyBorder="1" applyAlignment="1">
      <alignment horizontal="center" vertical="center" wrapText="1"/>
    </xf>
    <xf numFmtId="0" fontId="38" fillId="0" borderId="15" xfId="13" applyFont="1" applyFill="1" applyBorder="1" applyAlignment="1">
      <alignment horizontal="center" vertical="center" wrapText="1"/>
    </xf>
    <xf numFmtId="0" fontId="16" fillId="0" borderId="43" xfId="0" applyFont="1" applyBorder="1" applyAlignment="1">
      <alignment horizontal="left" vertical="top" wrapText="1" indent="1"/>
    </xf>
    <xf numFmtId="166" fontId="39" fillId="0" borderId="44" xfId="13" applyNumberFormat="1" applyFont="1" applyFill="1" applyBorder="1" applyAlignment="1">
      <alignment horizontal="right" vertical="center" wrapText="1" indent="1"/>
    </xf>
    <xf numFmtId="166" fontId="40" fillId="0" borderId="44" xfId="13" applyNumberFormat="1" applyFont="1" applyFill="1" applyBorder="1" applyAlignment="1">
      <alignment horizontal="right" vertical="center" wrapText="1" indent="1"/>
    </xf>
    <xf numFmtId="166" fontId="15" fillId="0" borderId="44" xfId="13" applyNumberFormat="1" applyFont="1" applyFill="1" applyBorder="1" applyAlignment="1">
      <alignment horizontal="right" vertical="center" wrapText="1" indent="1"/>
    </xf>
    <xf numFmtId="0" fontId="41" fillId="0" borderId="21" xfId="13" applyFont="1" applyFill="1" applyBorder="1" applyAlignment="1">
      <alignment horizontal="left" vertical="top" wrapText="1" indent="1"/>
    </xf>
    <xf numFmtId="0" fontId="38" fillId="0" borderId="27" xfId="0" applyFont="1" applyBorder="1" applyAlignment="1">
      <alignment horizontal="center" vertical="center" wrapText="1"/>
    </xf>
    <xf numFmtId="166" fontId="15" fillId="0" borderId="25" xfId="13" applyNumberFormat="1" applyFont="1" applyFill="1" applyBorder="1" applyAlignment="1">
      <alignment horizontal="right" vertical="center" wrapText="1" indent="1"/>
    </xf>
    <xf numFmtId="0" fontId="16" fillId="0" borderId="39" xfId="0" applyFont="1" applyBorder="1" applyAlignment="1">
      <alignment horizontal="left" vertical="top" wrapText="1" indent="1"/>
    </xf>
    <xf numFmtId="166" fontId="36" fillId="0" borderId="40" xfId="12" applyFont="1" applyBorder="1" applyAlignment="1">
      <alignment horizontal="right" vertical="center" wrapText="1" indent="1"/>
    </xf>
    <xf numFmtId="166" fontId="39" fillId="0" borderId="48" xfId="13" applyNumberFormat="1" applyFont="1" applyFill="1" applyBorder="1" applyAlignment="1">
      <alignment horizontal="right" vertical="center" wrapText="1" indent="1"/>
    </xf>
    <xf numFmtId="166" fontId="39" fillId="0" borderId="49" xfId="13" applyNumberFormat="1" applyFont="1" applyFill="1" applyBorder="1" applyAlignment="1">
      <alignment horizontal="right" vertical="center" wrapText="1" indent="1"/>
    </xf>
    <xf numFmtId="166" fontId="39" fillId="0" borderId="50" xfId="13" applyNumberFormat="1" applyFont="1" applyFill="1" applyBorder="1" applyAlignment="1">
      <alignment horizontal="right" vertical="center" wrapText="1" indent="1"/>
    </xf>
    <xf numFmtId="166" fontId="39" fillId="0" borderId="40" xfId="12" applyFont="1" applyBorder="1" applyAlignment="1">
      <alignment horizontal="right" vertical="center" indent="1"/>
    </xf>
    <xf numFmtId="166" fontId="39" fillId="0" borderId="41" xfId="12" applyFont="1" applyBorder="1" applyAlignment="1">
      <alignment horizontal="right" vertical="center" indent="1"/>
    </xf>
    <xf numFmtId="166" fontId="39" fillId="0" borderId="42" xfId="12" applyFont="1" applyBorder="1" applyAlignment="1">
      <alignment horizontal="right" vertical="center" indent="1"/>
    </xf>
    <xf numFmtId="0" fontId="38" fillId="0" borderId="21" xfId="13" applyFont="1" applyFill="1" applyBorder="1" applyAlignment="1">
      <alignment horizontal="center" vertical="center" wrapText="1"/>
    </xf>
    <xf numFmtId="0" fontId="19" fillId="0" borderId="0" xfId="5" applyFont="1" applyFill="1" applyBorder="1">
      <alignment vertical="center"/>
    </xf>
    <xf numFmtId="0" fontId="13" fillId="0" borderId="18" xfId="11" applyFont="1" applyFill="1" applyBorder="1" applyAlignment="1">
      <alignment horizontal="left" vertical="center" wrapText="1" indent="1"/>
    </xf>
    <xf numFmtId="0" fontId="13" fillId="0" borderId="19" xfId="11" applyFont="1" applyFill="1" applyBorder="1" applyAlignment="1">
      <alignment horizontal="left" vertical="center" wrapText="1" indent="1"/>
    </xf>
    <xf numFmtId="0" fontId="16" fillId="0" borderId="16" xfId="11" applyFont="1" applyFill="1" applyBorder="1">
      <alignment horizontal="left" vertical="top" wrapText="1" indent="1"/>
    </xf>
    <xf numFmtId="0" fontId="16" fillId="0" borderId="17" xfId="11" applyFont="1" applyFill="1" applyBorder="1">
      <alignment horizontal="left" vertical="top" wrapText="1" indent="1"/>
    </xf>
    <xf numFmtId="0" fontId="18" fillId="0" borderId="0" xfId="5" applyFont="1" applyFill="1" applyBorder="1">
      <alignment vertical="center"/>
    </xf>
    <xf numFmtId="0" fontId="13" fillId="0" borderId="13" xfId="11" applyFont="1" applyFill="1" applyBorder="1" applyAlignment="1">
      <alignment horizontal="left" vertical="center" wrapText="1" indent="1"/>
    </xf>
    <xf numFmtId="0" fontId="13" fillId="0" borderId="11" xfId="11" applyFont="1" applyFill="1" applyBorder="1" applyAlignment="1">
      <alignment horizontal="left" vertical="center" wrapText="1" indent="1"/>
    </xf>
    <xf numFmtId="0" fontId="16" fillId="0" borderId="7" xfId="11" applyFont="1" applyFill="1" applyBorder="1">
      <alignment horizontal="left" vertical="top" wrapText="1" indent="1"/>
    </xf>
    <xf numFmtId="0" fontId="16" fillId="0" borderId="12" xfId="11" applyFont="1" applyFill="1" applyBorder="1">
      <alignment horizontal="left" vertical="top" wrapText="1" indent="1"/>
    </xf>
    <xf numFmtId="0" fontId="17" fillId="6" borderId="0" xfId="15" applyFont="1" applyFill="1" applyAlignment="1">
      <alignment horizontal="center" vertical="center"/>
    </xf>
    <xf numFmtId="0" fontId="21" fillId="0" borderId="0" xfId="5" applyFont="1" applyFill="1" applyBorder="1">
      <alignment vertical="center"/>
    </xf>
    <xf numFmtId="0" fontId="13" fillId="0" borderId="24" xfId="11" applyFont="1" applyFill="1" applyBorder="1" applyAlignment="1">
      <alignment horizontal="left" vertical="center" wrapText="1" indent="1"/>
    </xf>
    <xf numFmtId="0" fontId="13" fillId="0" borderId="25" xfId="11" applyFont="1" applyFill="1" applyBorder="1" applyAlignment="1">
      <alignment horizontal="left" vertical="center" wrapText="1" indent="1"/>
    </xf>
    <xf numFmtId="0" fontId="16" fillId="0" borderId="22" xfId="11" applyFont="1" applyFill="1" applyBorder="1">
      <alignment horizontal="left" vertical="top" wrapText="1" indent="1"/>
    </xf>
    <xf numFmtId="0" fontId="16" fillId="0" borderId="23" xfId="11" applyFont="1" applyFill="1" applyBorder="1">
      <alignment horizontal="left" vertical="top" wrapText="1" indent="1"/>
    </xf>
    <xf numFmtId="0" fontId="42" fillId="0" borderId="38" xfId="0" applyFont="1" applyBorder="1" applyAlignment="1">
      <alignment horizontal="center" vertical="center" wrapText="1"/>
    </xf>
    <xf numFmtId="0" fontId="42" fillId="0" borderId="22" xfId="0" applyFont="1" applyBorder="1" applyAlignment="1">
      <alignment horizontal="center" vertical="center" wrapText="1"/>
    </xf>
    <xf numFmtId="0" fontId="42" fillId="0" borderId="23" xfId="0" applyFont="1" applyBorder="1" applyAlignment="1">
      <alignment horizontal="center" vertical="center" wrapText="1"/>
    </xf>
    <xf numFmtId="0" fontId="33" fillId="0" borderId="38" xfId="0" applyFont="1" applyBorder="1" applyAlignment="1">
      <alignment horizontal="center" vertical="center" wrapText="1"/>
    </xf>
    <xf numFmtId="0" fontId="33" fillId="0" borderId="22" xfId="0" applyFont="1" applyBorder="1" applyAlignment="1">
      <alignment horizontal="center" vertical="center" wrapText="1"/>
    </xf>
    <xf numFmtId="0" fontId="33" fillId="0" borderId="23" xfId="0" applyFont="1" applyBorder="1" applyAlignment="1">
      <alignment horizontal="center" vertical="center" wrapText="1"/>
    </xf>
    <xf numFmtId="0" fontId="33" fillId="0" borderId="45" xfId="13" applyFont="1" applyFill="1" applyBorder="1" applyAlignment="1">
      <alignment horizontal="center" vertical="center" wrapText="1"/>
    </xf>
    <xf numFmtId="0" fontId="33" fillId="0" borderId="46" xfId="0" applyFont="1" applyBorder="1" applyAlignment="1">
      <alignment horizontal="center" vertical="center" wrapText="1"/>
    </xf>
    <xf numFmtId="0" fontId="33" fillId="0" borderId="47" xfId="0" applyFont="1" applyBorder="1" applyAlignment="1">
      <alignment horizontal="center" vertical="center" wrapText="1"/>
    </xf>
    <xf numFmtId="0" fontId="33" fillId="0" borderId="38" xfId="13" applyFont="1" applyFill="1" applyBorder="1" applyAlignment="1">
      <alignment horizontal="center" vertical="center" wrapText="1"/>
    </xf>
    <xf numFmtId="0" fontId="20" fillId="0" borderId="0" xfId="5" applyFont="1" applyFill="1" applyBorder="1">
      <alignment vertical="center"/>
    </xf>
    <xf numFmtId="0" fontId="13" fillId="0" borderId="30" xfId="11" applyFont="1" applyFill="1" applyBorder="1" applyAlignment="1">
      <alignment horizontal="left" vertical="center" wrapText="1" indent="1"/>
    </xf>
    <xf numFmtId="0" fontId="13" fillId="0" borderId="31" xfId="11" applyFont="1" applyFill="1" applyBorder="1" applyAlignment="1">
      <alignment horizontal="left" vertical="center" wrapText="1" indent="1"/>
    </xf>
    <xf numFmtId="0" fontId="16" fillId="0" borderId="28" xfId="11" applyFont="1" applyFill="1" applyBorder="1">
      <alignment horizontal="left" vertical="top" wrapText="1" indent="1"/>
    </xf>
    <xf numFmtId="0" fontId="16" fillId="0" borderId="29" xfId="11" applyFont="1" applyFill="1" applyBorder="1">
      <alignment horizontal="left" vertical="top" wrapText="1" indent="1"/>
    </xf>
    <xf numFmtId="0" fontId="38" fillId="0" borderId="21" xfId="0" applyFont="1" applyBorder="1" applyAlignment="1">
      <alignment horizontal="center" vertical="center" wrapText="1"/>
    </xf>
  </cellXfs>
  <cellStyles count="50">
    <cellStyle name="20 % – Zvýraznění 1" xfId="29" builtinId="30" customBuiltin="1"/>
    <cellStyle name="20 % – Zvýraznění 2" xfId="32" builtinId="34" customBuiltin="1"/>
    <cellStyle name="20 % – Zvýraznění 3" xfId="36" builtinId="38" customBuiltin="1"/>
    <cellStyle name="20 % – Zvýraznění 4" xfId="40" builtinId="42" customBuiltin="1"/>
    <cellStyle name="20 % – Zvýraznění 5" xfId="43" builtinId="46" customBuiltin="1"/>
    <cellStyle name="20 % – Zvýraznění 6" xfId="47" builtinId="50" customBuiltin="1"/>
    <cellStyle name="40 % – Zvýraznění 1" xfId="1" builtinId="31" customBuiltin="1"/>
    <cellStyle name="40 % – Zvýraznění 2" xfId="33" builtinId="35" customBuiltin="1"/>
    <cellStyle name="40 % – Zvýraznění 3" xfId="37" builtinId="39" customBuiltin="1"/>
    <cellStyle name="40 % – Zvýraznění 4" xfId="41" builtinId="43" customBuiltin="1"/>
    <cellStyle name="40 % – Zvýraznění 5" xfId="44" builtinId="47" customBuiltin="1"/>
    <cellStyle name="40 % – Zvýraznění 6" xfId="48" builtinId="51" customBuiltin="1"/>
    <cellStyle name="60 % – Zvýraznění 1" xfId="30" builtinId="32" customBuiltin="1"/>
    <cellStyle name="60 % – Zvýraznění 2" xfId="34" builtinId="36" customBuiltin="1"/>
    <cellStyle name="60 % – Zvýraznění 3" xfId="38" builtinId="40" customBuiltin="1"/>
    <cellStyle name="60 % – Zvýraznění 4" xfId="42" builtinId="44" customBuiltin="1"/>
    <cellStyle name="60 % – Zvýraznění 5" xfId="45" builtinId="48" customBuiltin="1"/>
    <cellStyle name="60 % – Zvýraznění 6" xfId="49" builtinId="52" customBuiltin="1"/>
    <cellStyle name="Celkem" xfId="28" builtinId="25" customBuiltin="1"/>
    <cellStyle name="Čárka" xfId="6" builtinId="3" customBuiltin="1"/>
    <cellStyle name="Čárky bez des. míst" xfId="7" builtinId="6" customBuiltin="1"/>
    <cellStyle name="Den" xfId="12" xr:uid="{00000000-0005-0000-0000-000008000000}"/>
    <cellStyle name="Kontrolní buňka" xfId="24" builtinId="23" customBuiltin="1"/>
    <cellStyle name="Měna" xfId="8" builtinId="4" customBuiltin="1"/>
    <cellStyle name="Měny bez des. míst" xfId="9" builtinId="7" customBuiltin="1"/>
    <cellStyle name="Nadpis 1" xfId="2" builtinId="16" customBuiltin="1"/>
    <cellStyle name="Nadpis 2" xfId="15" builtinId="17" customBuiltin="1"/>
    <cellStyle name="Nadpis 3" xfId="16" builtinId="18" customBuiltin="1"/>
    <cellStyle name="Nadpis 4" xfId="11" builtinId="19" customBuiltin="1"/>
    <cellStyle name="Název" xfId="5" builtinId="15" customBuiltin="1"/>
    <cellStyle name="Neutrální" xfId="19" builtinId="28" customBuiltin="1"/>
    <cellStyle name="Normální" xfId="0" builtinId="0" customBuiltin="1"/>
    <cellStyle name="Položka nastavení" xfId="14" xr:uid="{00000000-0005-0000-0000-00000F000000}"/>
    <cellStyle name="Poznámka" xfId="26" builtinId="10" customBuiltin="1"/>
    <cellStyle name="Procenta" xfId="10" builtinId="5" customBuiltin="1"/>
    <cellStyle name="Propojená buňka" xfId="23" builtinId="24" customBuiltin="1"/>
    <cellStyle name="Pruhované" xfId="13" xr:uid="{00000000-0005-0000-0000-000003000000}"/>
    <cellStyle name="Správně" xfId="17" builtinId="26" customBuiltin="1"/>
    <cellStyle name="Špatně" xfId="18" builtinId="27" customBuiltin="1"/>
    <cellStyle name="Text upozornění" xfId="25" builtinId="11" customBuiltin="1"/>
    <cellStyle name="Vstup" xfId="20" builtinId="20" customBuiltin="1"/>
    <cellStyle name="Výpočet" xfId="22" builtinId="22" customBuiltin="1"/>
    <cellStyle name="Výstup" xfId="21" builtinId="21" customBuiltin="1"/>
    <cellStyle name="Vysvětlující text" xfId="27" builtinId="53" customBuiltin="1"/>
    <cellStyle name="Zvýraznění 1" xfId="3" builtinId="29" customBuiltin="1"/>
    <cellStyle name="Zvýraznění 2" xfId="31" builtinId="33" customBuiltin="1"/>
    <cellStyle name="Zvýraznění 3" xfId="35" builtinId="37" customBuiltin="1"/>
    <cellStyle name="Zvýraznění 4" xfId="39" builtinId="41" customBuiltin="1"/>
    <cellStyle name="Zvýraznění 5" xfId="4" builtinId="45" customBuiltin="1"/>
    <cellStyle name="Zvýraznění 6" xfId="46" builtinId="49" customBuiltin="1"/>
  </cellStyles>
  <dxfs count="24"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1F2F5"/>
      <rgbColor rgb="00008080"/>
      <rgbColor rgb="00E4EAF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314265"/>
      <rgbColor rgb="00CCFFCC"/>
      <rgbColor rgb="00FFEECD"/>
      <rgbColor rgb="00D0D8E2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71778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B4B4B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208513</xdr:colOff>
      <xdr:row>1</xdr:row>
      <xdr:rowOff>0</xdr:rowOff>
    </xdr:from>
    <xdr:to>
      <xdr:col>8</xdr:col>
      <xdr:colOff>1037</xdr:colOff>
      <xdr:row>1</xdr:row>
      <xdr:rowOff>1143000</xdr:rowOff>
    </xdr:to>
    <xdr:pic>
      <xdr:nvPicPr>
        <xdr:cNvPr id="3" name="Obrázek 2" descr="Nadpis Zima&#10;&#10;Koláž fotografií ke slovu: Zima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132813" y="114300"/>
          <a:ext cx="4859824" cy="1143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19166</xdr:colOff>
      <xdr:row>1</xdr:row>
      <xdr:rowOff>0</xdr:rowOff>
    </xdr:from>
    <xdr:to>
      <xdr:col>7</xdr:col>
      <xdr:colOff>1266708</xdr:colOff>
      <xdr:row>1</xdr:row>
      <xdr:rowOff>1143000</xdr:rowOff>
    </xdr:to>
    <xdr:pic>
      <xdr:nvPicPr>
        <xdr:cNvPr id="4" name="Obrázek 3" descr="Nadpis Podzim&#10;&#10;Koláž fotografií ke slovu: Podzim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3943466" y="114300"/>
          <a:ext cx="5048017" cy="1143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19166</xdr:colOff>
      <xdr:row>1</xdr:row>
      <xdr:rowOff>0</xdr:rowOff>
    </xdr:from>
    <xdr:to>
      <xdr:col>7</xdr:col>
      <xdr:colOff>1266708</xdr:colOff>
      <xdr:row>1</xdr:row>
      <xdr:rowOff>1143000</xdr:rowOff>
    </xdr:to>
    <xdr:pic>
      <xdr:nvPicPr>
        <xdr:cNvPr id="4" name="Obrázek 3" descr="Nadpis Podzim&#10;&#10;Koláž fotografií ke slovu: Podzim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3943466" y="114300"/>
          <a:ext cx="5048017" cy="1143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208513</xdr:colOff>
      <xdr:row>1</xdr:row>
      <xdr:rowOff>0</xdr:rowOff>
    </xdr:from>
    <xdr:to>
      <xdr:col>8</xdr:col>
      <xdr:colOff>1037</xdr:colOff>
      <xdr:row>1</xdr:row>
      <xdr:rowOff>1143000</xdr:rowOff>
    </xdr:to>
    <xdr:pic>
      <xdr:nvPicPr>
        <xdr:cNvPr id="3" name="Obrázek 2" descr="Nadpis Zima&#10;&#10;Koláž fotografií ke slovu: Zima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132813" y="114300"/>
          <a:ext cx="4859824" cy="1143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208513</xdr:colOff>
      <xdr:row>1</xdr:row>
      <xdr:rowOff>0</xdr:rowOff>
    </xdr:from>
    <xdr:to>
      <xdr:col>8</xdr:col>
      <xdr:colOff>1037</xdr:colOff>
      <xdr:row>1</xdr:row>
      <xdr:rowOff>1143000</xdr:rowOff>
    </xdr:to>
    <xdr:pic>
      <xdr:nvPicPr>
        <xdr:cNvPr id="3" name="Obrázek 2" descr="Nadpis Zima&#10;&#10;Koláž fotografií ke slovu: Zima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132813" y="114300"/>
          <a:ext cx="4859824" cy="1143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131667</xdr:colOff>
      <xdr:row>1</xdr:row>
      <xdr:rowOff>0</xdr:rowOff>
    </xdr:from>
    <xdr:to>
      <xdr:col>8</xdr:col>
      <xdr:colOff>1682</xdr:colOff>
      <xdr:row>1</xdr:row>
      <xdr:rowOff>1143000</xdr:rowOff>
    </xdr:to>
    <xdr:pic>
      <xdr:nvPicPr>
        <xdr:cNvPr id="2" name="Obrázek 1" descr="Nadpis Jaro&#10;&#10;Koláž fotografií ke slovu: Jar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055967" y="114300"/>
          <a:ext cx="4937315" cy="1143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131667</xdr:colOff>
      <xdr:row>1</xdr:row>
      <xdr:rowOff>0</xdr:rowOff>
    </xdr:from>
    <xdr:to>
      <xdr:col>8</xdr:col>
      <xdr:colOff>1682</xdr:colOff>
      <xdr:row>1</xdr:row>
      <xdr:rowOff>1143000</xdr:rowOff>
    </xdr:to>
    <xdr:pic>
      <xdr:nvPicPr>
        <xdr:cNvPr id="4" name="Obrázek 3" descr="Nadpis Jaro&#10;&#10;Koláž fotografií ke slovu: Jar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055967" y="114300"/>
          <a:ext cx="4937315" cy="1143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131667</xdr:colOff>
      <xdr:row>1</xdr:row>
      <xdr:rowOff>0</xdr:rowOff>
    </xdr:from>
    <xdr:to>
      <xdr:col>8</xdr:col>
      <xdr:colOff>1682</xdr:colOff>
      <xdr:row>1</xdr:row>
      <xdr:rowOff>1143000</xdr:rowOff>
    </xdr:to>
    <xdr:pic>
      <xdr:nvPicPr>
        <xdr:cNvPr id="4" name="Obrázek 3" descr="Nadpis Jaro&#10;&#10;Koláž fotografií ke slovu: Jar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055967" y="114300"/>
          <a:ext cx="4937315" cy="1143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480241</xdr:colOff>
      <xdr:row>1</xdr:row>
      <xdr:rowOff>0</xdr:rowOff>
    </xdr:from>
    <xdr:to>
      <xdr:col>7</xdr:col>
      <xdr:colOff>1262834</xdr:colOff>
      <xdr:row>1</xdr:row>
      <xdr:rowOff>1143000</xdr:rowOff>
    </xdr:to>
    <xdr:pic>
      <xdr:nvPicPr>
        <xdr:cNvPr id="3" name="Obrázek 2" descr="Nadpis Léto&#10;&#10;Koláž fotografií ke slovu: Léto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404541" y="114300"/>
          <a:ext cx="4583068" cy="1143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480241</xdr:colOff>
      <xdr:row>1</xdr:row>
      <xdr:rowOff>0</xdr:rowOff>
    </xdr:from>
    <xdr:to>
      <xdr:col>7</xdr:col>
      <xdr:colOff>1262834</xdr:colOff>
      <xdr:row>1</xdr:row>
      <xdr:rowOff>1143000</xdr:rowOff>
    </xdr:to>
    <xdr:pic>
      <xdr:nvPicPr>
        <xdr:cNvPr id="4" name="Obrázek 3" descr="Nadpis Léto&#10;&#10;Koláž fotografií ke slovu: Léto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404541" y="114300"/>
          <a:ext cx="4583068" cy="1143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480241</xdr:colOff>
      <xdr:row>1</xdr:row>
      <xdr:rowOff>0</xdr:rowOff>
    </xdr:from>
    <xdr:to>
      <xdr:col>7</xdr:col>
      <xdr:colOff>1262834</xdr:colOff>
      <xdr:row>1</xdr:row>
      <xdr:rowOff>1143000</xdr:rowOff>
    </xdr:to>
    <xdr:pic>
      <xdr:nvPicPr>
        <xdr:cNvPr id="4" name="Obrázek 3" descr="Nadpis Léto&#10;&#10;Koláž fotografií ke slovu: Léto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404541" y="114300"/>
          <a:ext cx="4583068" cy="1143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19166</xdr:colOff>
      <xdr:row>1</xdr:row>
      <xdr:rowOff>0</xdr:rowOff>
    </xdr:from>
    <xdr:to>
      <xdr:col>8</xdr:col>
      <xdr:colOff>1788</xdr:colOff>
      <xdr:row>1</xdr:row>
      <xdr:rowOff>1143000</xdr:rowOff>
    </xdr:to>
    <xdr:pic>
      <xdr:nvPicPr>
        <xdr:cNvPr id="3" name="Obrázek 2" descr="Nadpis Podzim&#10;&#10;Koláž fotografií ke slovu: Podzim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3943466" y="114300"/>
          <a:ext cx="5048017" cy="1143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Custom 6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8" tint="0.59999389629810485"/>
    <pageSetUpPr autoPageBreaks="0" fitToPage="1"/>
  </sheetPr>
  <dimension ref="B1:L15"/>
  <sheetViews>
    <sheetView showGridLines="0" topLeftCell="A4" zoomScaleNormal="100" workbookViewId="0">
      <selection activeCell="G13" sqref="G13"/>
    </sheetView>
  </sheetViews>
  <sheetFormatPr defaultColWidth="8.69921875" defaultRowHeight="20.399999999999999" x14ac:dyDescent="0.25"/>
  <cols>
    <col min="1" max="1" width="1.59765625" style="1" customWidth="1"/>
    <col min="2" max="6" width="16.59765625" style="1" customWidth="1"/>
    <col min="7" max="8" width="16.59765625" style="41" customWidth="1"/>
    <col min="9" max="9" width="1.59765625" style="1" customWidth="1"/>
    <col min="10" max="10" width="8.59765625" style="1" customWidth="1"/>
    <col min="11" max="12" width="15.59765625" style="1" customWidth="1"/>
    <col min="13" max="13" width="1.59765625" style="1" customWidth="1"/>
    <col min="14" max="16384" width="8.69921875" style="1"/>
  </cols>
  <sheetData>
    <row r="1" spans="2:12" ht="9" customHeight="1" x14ac:dyDescent="0.25">
      <c r="I1" s="1" t="s">
        <v>1</v>
      </c>
    </row>
    <row r="2" spans="2:12" ht="96" customHeight="1" x14ac:dyDescent="0.25">
      <c r="B2" s="99" t="str">
        <f>"Leden "&amp;KalendářníRok</f>
        <v>Leden 2026</v>
      </c>
      <c r="C2" s="99"/>
      <c r="D2" s="99"/>
      <c r="E2" s="2"/>
      <c r="F2" s="2"/>
      <c r="G2" s="48"/>
      <c r="H2" s="42"/>
    </row>
    <row r="3" spans="2:12" s="8" customFormat="1" ht="24" customHeight="1" x14ac:dyDescent="0.25">
      <c r="B3" s="5" t="str">
        <f>ZačátekTýdne</f>
        <v>pondělí</v>
      </c>
      <c r="C3" s="6" t="str">
        <f>TEXT(C4,"dddd")</f>
        <v>úterý</v>
      </c>
      <c r="D3" s="6" t="str">
        <f t="shared" ref="D3:H3" si="0">TEXT(D4,"dddd")</f>
        <v>středa</v>
      </c>
      <c r="E3" s="6" t="str">
        <f t="shared" si="0"/>
        <v>čtvrtek</v>
      </c>
      <c r="F3" s="6" t="str">
        <f t="shared" si="0"/>
        <v>pátek</v>
      </c>
      <c r="G3" s="49" t="str">
        <f t="shared" si="0"/>
        <v>sobota</v>
      </c>
      <c r="H3" s="43" t="str">
        <f t="shared" si="0"/>
        <v>neděle</v>
      </c>
      <c r="K3" s="104" t="s">
        <v>2</v>
      </c>
      <c r="L3" s="104"/>
    </row>
    <row r="4" spans="2:12" s="4" customFormat="1" ht="24" customHeight="1" x14ac:dyDescent="0.35">
      <c r="B4" s="28">
        <f t="array" ref="B4:H4">DnyATýdny+DATE(KalendářníRok,1,1)-WEEKDAY(DATE(KalendářníRok,1,1),(ZačátekTýdne="pondělí")+1)+1</f>
        <v>46020</v>
      </c>
      <c r="C4" s="28">
        <v>46021</v>
      </c>
      <c r="D4" s="28">
        <v>46022</v>
      </c>
      <c r="E4" s="28">
        <v>46023</v>
      </c>
      <c r="F4" s="28">
        <v>46024</v>
      </c>
      <c r="G4" s="51">
        <v>46025</v>
      </c>
      <c r="H4" s="44">
        <v>46026</v>
      </c>
      <c r="K4" s="12" t="s">
        <v>3</v>
      </c>
      <c r="L4" s="12" t="s">
        <v>4</v>
      </c>
    </row>
    <row r="5" spans="2:12" s="10" customFormat="1" ht="56.1" customHeight="1" x14ac:dyDescent="0.25">
      <c r="B5" s="9"/>
      <c r="C5" s="9"/>
      <c r="D5" s="9"/>
      <c r="E5" s="9"/>
      <c r="F5" s="9"/>
      <c r="G5" s="71" t="s">
        <v>7</v>
      </c>
      <c r="H5" s="69" t="s">
        <v>6</v>
      </c>
      <c r="K5" s="13">
        <v>2026</v>
      </c>
      <c r="L5" s="13" t="s">
        <v>5</v>
      </c>
    </row>
    <row r="6" spans="2:12" s="4" customFormat="1" ht="24" customHeight="1" x14ac:dyDescent="0.25">
      <c r="B6" s="30">
        <f t="array" ref="B6:H6">DnyATýdny+DATE(KalendářníRok,1,1)-WEEKDAY(DATE(KalendářníRok,1,1),(ZačátekTýdne="pondělí")+1)+8</f>
        <v>46027</v>
      </c>
      <c r="C6" s="30">
        <v>46028</v>
      </c>
      <c r="D6" s="30">
        <v>46029</v>
      </c>
      <c r="E6" s="30">
        <v>46030</v>
      </c>
      <c r="F6" s="30">
        <v>46031</v>
      </c>
      <c r="G6" s="52">
        <v>46032</v>
      </c>
      <c r="H6" s="45">
        <v>46033</v>
      </c>
    </row>
    <row r="7" spans="2:12" s="10" customFormat="1" ht="56.1" customHeight="1" x14ac:dyDescent="0.25">
      <c r="B7" s="11"/>
      <c r="C7" s="11"/>
      <c r="D7" s="11"/>
      <c r="E7" s="11"/>
      <c r="F7" s="11"/>
      <c r="G7" s="70" t="s">
        <v>7</v>
      </c>
      <c r="H7" s="68" t="s">
        <v>6</v>
      </c>
    </row>
    <row r="8" spans="2:12" s="4" customFormat="1" ht="24" customHeight="1" x14ac:dyDescent="0.25">
      <c r="B8" s="31">
        <f t="array" ref="B8:H8">DnyATýdny+DATE(KalendářníRok,1,1)-WEEKDAY(DATE(KalendářníRok,1,1),(ZačátekTýdne="pondělí")+1)+15</f>
        <v>46034</v>
      </c>
      <c r="C8" s="31">
        <v>46035</v>
      </c>
      <c r="D8" s="31">
        <v>46036</v>
      </c>
      <c r="E8" s="31">
        <v>46037</v>
      </c>
      <c r="F8" s="31">
        <v>46038</v>
      </c>
      <c r="G8" s="53">
        <v>46039</v>
      </c>
      <c r="H8" s="46">
        <v>46040</v>
      </c>
    </row>
    <row r="9" spans="2:12" s="10" customFormat="1" ht="56.1" customHeight="1" x14ac:dyDescent="0.25">
      <c r="B9" s="9"/>
      <c r="C9" s="9"/>
      <c r="D9" s="9"/>
      <c r="E9" s="9"/>
      <c r="F9" s="9"/>
      <c r="G9" s="71" t="s">
        <v>7</v>
      </c>
      <c r="H9" s="71" t="s">
        <v>7</v>
      </c>
    </row>
    <row r="10" spans="2:12" s="4" customFormat="1" ht="24" customHeight="1" x14ac:dyDescent="0.25">
      <c r="B10" s="30">
        <f t="array" ref="B10:H10">DnyATýdny+DATE(KalendářníRok,1,1)-WEEKDAY(DATE(KalendářníRok,1,1),(ZačátekTýdne="pondělí")+1)+22</f>
        <v>46041</v>
      </c>
      <c r="C10" s="30">
        <v>46042</v>
      </c>
      <c r="D10" s="30">
        <v>46043</v>
      </c>
      <c r="E10" s="30">
        <v>46044</v>
      </c>
      <c r="F10" s="30">
        <v>46045</v>
      </c>
      <c r="G10" s="52">
        <v>46046</v>
      </c>
      <c r="H10" s="45">
        <v>46047</v>
      </c>
    </row>
    <row r="11" spans="2:12" s="10" customFormat="1" ht="56.1" customHeight="1" x14ac:dyDescent="0.25">
      <c r="B11" s="11"/>
      <c r="C11" s="11"/>
      <c r="D11" s="11"/>
      <c r="E11" s="11"/>
      <c r="F11" s="11"/>
      <c r="G11" s="72" t="s">
        <v>9</v>
      </c>
      <c r="H11" s="72" t="s">
        <v>7</v>
      </c>
    </row>
    <row r="12" spans="2:12" s="4" customFormat="1" ht="24" customHeight="1" x14ac:dyDescent="0.25">
      <c r="B12" s="31">
        <f t="array" ref="B12:H12">DnyATýdny+DATE(KalendářníRok,1,1)-WEEKDAY(DATE(KalendářníRok,1,1),(ZačátekTýdne="pondělí")+1)+29</f>
        <v>46048</v>
      </c>
      <c r="C12" s="31">
        <v>46049</v>
      </c>
      <c r="D12" s="31">
        <v>46050</v>
      </c>
      <c r="E12" s="31">
        <v>46051</v>
      </c>
      <c r="F12" s="31">
        <v>46052</v>
      </c>
      <c r="G12" s="53">
        <v>46053</v>
      </c>
      <c r="H12" s="46">
        <v>46054</v>
      </c>
    </row>
    <row r="13" spans="2:12" s="10" customFormat="1" ht="56.1" customHeight="1" x14ac:dyDescent="0.25">
      <c r="B13" s="9"/>
      <c r="C13" s="9"/>
      <c r="D13" s="9"/>
      <c r="E13" s="9"/>
      <c r="F13" s="9"/>
      <c r="G13" s="73" t="s">
        <v>6</v>
      </c>
      <c r="H13" s="47"/>
    </row>
    <row r="14" spans="2:12" s="4" customFormat="1" ht="24" customHeight="1" x14ac:dyDescent="0.25">
      <c r="B14" s="30">
        <f t="array" ref="B14:C14">DnyATýdny+DATE(KalendářníRok,1,1)-WEEKDAY(DATE(KalendářníRok,1,1),(ZačátekTýdne="pondělí")+1)+36</f>
        <v>46055</v>
      </c>
      <c r="C14" s="30">
        <v>46056</v>
      </c>
      <c r="D14" s="100" t="s">
        <v>0</v>
      </c>
      <c r="E14" s="100"/>
      <c r="F14" s="100"/>
      <c r="G14" s="100"/>
      <c r="H14" s="101"/>
    </row>
    <row r="15" spans="2:12" s="10" customFormat="1" ht="56.1" customHeight="1" x14ac:dyDescent="0.25">
      <c r="B15" s="11"/>
      <c r="C15" s="11"/>
      <c r="D15" s="102"/>
      <c r="E15" s="102"/>
      <c r="F15" s="102"/>
      <c r="G15" s="102"/>
      <c r="H15" s="103"/>
    </row>
  </sheetData>
  <mergeCells count="4">
    <mergeCell ref="B2:D2"/>
    <mergeCell ref="D14:H14"/>
    <mergeCell ref="D15:H15"/>
    <mergeCell ref="K3:L3"/>
  </mergeCells>
  <phoneticPr fontId="2" type="noConversion"/>
  <conditionalFormatting sqref="B4:G4">
    <cfRule type="expression" dxfId="23" priority="23">
      <formula>DAY(B4)&gt;8</formula>
    </cfRule>
  </conditionalFormatting>
  <conditionalFormatting sqref="B12:H12 B14:C14">
    <cfRule type="expression" dxfId="22" priority="24">
      <formula>AND(DAY(B12)&gt;=1,DAY(B12)&lt;=15)</formula>
    </cfRule>
  </conditionalFormatting>
  <dataValidations count="13">
    <dataValidation type="list" errorStyle="warning" allowBlank="1" showInputMessage="1" showErrorMessage="1" error="Ze seznamu vyberte den. Vyberte ZRUŠIT a stisknutím kláves ALT+ŠIPKA DOLŮ otevřete rozevírací seznam, ze kterého vyberete den." prompt="V této buňce vyberte počáteční den týdne. Stisknutím kláves ALT+ŠIPKA DOLŮ zobrazíte rozevírací seznam s možnostmi. Pak na jednu z nich najeďte klávesou ŠIPKA DOLŮ a potvrďte výběr klávesou ENTER." sqref="L5" xr:uid="{00000000-0002-0000-0000-000000000000}">
      <formula1>"neděle, pondělí"</formula1>
    </dataValidation>
    <dataValidation allowBlank="1" showInputMessage="1" showErrorMessage="1" prompt="V tomto sešitu můžete vytvářet vlastní měsíční kalendáře. Na tomto lednovém listu můžete změnit rok a první den týdne pro všechny ostatní měsíce. Každý měsíc je na samostatném listu." sqref="A1" xr:uid="{00000000-0002-0000-0000-000001000000}"/>
    <dataValidation allowBlank="1" showInputMessage="1" showErrorMessage="1" prompt="Do buňky níže zadejte rok." sqref="K4" xr:uid="{00000000-0002-0000-0000-000002000000}"/>
    <dataValidation allowBlank="1" showInputMessage="1" showErrorMessage="1" prompt="V buňce níže vyberte počáteční den týdne." sqref="L4" xr:uid="{00000000-0002-0000-0000-000003000000}"/>
    <dataValidation allowBlank="1" showInputMessage="1" showErrorMessage="1" prompt="Do této buňky zadejte rok." sqref="K5" xr:uid="{00000000-0002-0000-0000-000004000000}"/>
    <dataValidation allowBlank="1" showInputMessage="1" showErrorMessage="1" prompt="Tento řádek obsahuje názvy dní v týdnu tohoto kalendáře. Tato buňka obsahuje den, kterým začíná týden. Pokud chcete změnit první den týdne, zadejte ho do buňky L5 na tomto listu." sqref="B3" xr:uid="{00000000-0002-0000-0000-000005000000}"/>
    <dataValidation allowBlank="1" showInputMessage="1" showErrorMessage="1" prompt="Tento řádek a řádky 6, 8, 10, 12 a 14 obsahují kalendářní dny v týdnu. Pokud tato buňka neobsahuje číslo 1, jde o den z předchozího měsíce. Poznámky zadejte do buňky D15." sqref="B4" xr:uid="{00000000-0002-0000-0000-000006000000}"/>
    <dataValidation allowBlank="1" showInputMessage="1" showErrorMessage="1" prompt="Rok v této buňce se aktualizuje automaticky podle roku zadaného v buňce K5. V následujícím kalendáři mají data předchozího a následujícího měsíce světlejší odstín písma." sqref="B2:D2" xr:uid="{00000000-0002-0000-0000-000007000000}"/>
    <dataValidation allowBlank="1" showInputMessage="1" showErrorMessage="1" prompt="Automaticky určený den v týdnu" sqref="C3:H3" xr:uid="{00000000-0002-0000-0000-000008000000}"/>
    <dataValidation allowBlank="1" showInputMessage="1" showErrorMessage="1" prompt="Tento řádek a řádky 7, 9, 11, 13 a 15 obsahují buňky pro zadání denních poznámek ke kalendářnímu dni v předchozí buňce." sqref="B5" xr:uid="{00000000-0002-0000-0000-000009000000}"/>
    <dataValidation allowBlank="1" showInputMessage="1" prompt="Do této buňky zadejte poznámky k měsíci." sqref="D15:H15" xr:uid="{00000000-0002-0000-0000-00000A000000}"/>
    <dataValidation allowBlank="1" showInputMessage="1" prompt="Do buňky níže zadejte poznámky k měsíci." sqref="D14:H14" xr:uid="{00000000-0002-0000-0000-00000B000000}"/>
    <dataValidation allowBlank="1" showInputMessage="1" showErrorMessage="1" prompt="Do následujících buněk zadejte rok a vyberte počáteční den v týdnu. Buňky s nastavením kalendáře se netisknou." sqref="K3" xr:uid="{00000000-0002-0000-0000-00000C000000}"/>
  </dataValidations>
  <printOptions horizontalCentered="1"/>
  <pageMargins left="0.25" right="0.25" top="0.5" bottom="0.5" header="0.3" footer="0.3"/>
  <pageSetup paperSize="9" orientation="landscape" r:id="rId1"/>
  <headerFooter differentFirst="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theme="5" tint="0.59999389629810485"/>
    <pageSetUpPr fitToPage="1"/>
  </sheetPr>
  <dimension ref="B1:I15"/>
  <sheetViews>
    <sheetView showGridLines="0" workbookViewId="0"/>
  </sheetViews>
  <sheetFormatPr defaultColWidth="8.69921875" defaultRowHeight="13.8" x14ac:dyDescent="0.25"/>
  <cols>
    <col min="1" max="1" width="1.59765625" style="1" customWidth="1"/>
    <col min="2" max="8" width="16.59765625" style="1" customWidth="1"/>
    <col min="9" max="9" width="1.59765625" style="1" customWidth="1"/>
    <col min="10" max="10" width="8.59765625" style="1" customWidth="1"/>
    <col min="11" max="16384" width="8.69921875" style="1"/>
  </cols>
  <sheetData>
    <row r="1" spans="2:9" ht="9" customHeight="1" x14ac:dyDescent="0.25">
      <c r="I1" s="1" t="s">
        <v>1</v>
      </c>
    </row>
    <row r="2" spans="2:9" ht="96" customHeight="1" x14ac:dyDescent="0.25">
      <c r="B2" s="120" t="str">
        <f>"Říjen "&amp;KalendářníRok</f>
        <v>Říjen 2026</v>
      </c>
      <c r="C2" s="120"/>
      <c r="D2" s="120"/>
      <c r="E2" s="2"/>
      <c r="F2" s="2"/>
      <c r="G2" s="2"/>
      <c r="H2" s="3"/>
    </row>
    <row r="3" spans="2:9" s="8" customFormat="1" ht="24" customHeight="1" x14ac:dyDescent="0.25">
      <c r="B3" s="14" t="str">
        <f>ZačátekTýdne</f>
        <v>pondělí</v>
      </c>
      <c r="C3" s="15" t="str">
        <f>TEXT(C4,"dddd")</f>
        <v>úterý</v>
      </c>
      <c r="D3" s="15" t="str">
        <f t="shared" ref="D3:H3" si="0">TEXT(D4,"dddd")</f>
        <v>středa</v>
      </c>
      <c r="E3" s="15" t="str">
        <f t="shared" si="0"/>
        <v>čtvrtek</v>
      </c>
      <c r="F3" s="15" t="str">
        <f t="shared" si="0"/>
        <v>pátek</v>
      </c>
      <c r="G3" s="15" t="str">
        <f t="shared" si="0"/>
        <v>sobota</v>
      </c>
      <c r="H3" s="16" t="str">
        <f t="shared" si="0"/>
        <v>neděle</v>
      </c>
    </row>
    <row r="4" spans="2:9" s="4" customFormat="1" ht="24" customHeight="1" x14ac:dyDescent="0.25">
      <c r="B4" s="32">
        <f t="array" ref="B4:H4">DnyATýdny+DATE(KalendářníRok,10,1)-WEEKDAY(DATE(KalendářníRok,10,1),(ZačátekTýdne="pondělí")+1)+1</f>
        <v>46293</v>
      </c>
      <c r="C4" s="32">
        <v>46294</v>
      </c>
      <c r="D4" s="32">
        <v>46295</v>
      </c>
      <c r="E4" s="32">
        <v>46296</v>
      </c>
      <c r="F4" s="32">
        <v>46297</v>
      </c>
      <c r="G4" s="32">
        <v>46298</v>
      </c>
      <c r="H4" s="32">
        <v>46299</v>
      </c>
    </row>
    <row r="5" spans="2:9" s="10" customFormat="1" ht="56.1" customHeight="1" x14ac:dyDescent="0.25">
      <c r="B5" s="27"/>
      <c r="C5" s="27"/>
      <c r="D5" s="27"/>
      <c r="E5" s="27"/>
      <c r="F5" s="27"/>
      <c r="G5" s="27"/>
      <c r="H5" s="27"/>
    </row>
    <row r="6" spans="2:9" s="4" customFormat="1" ht="24" customHeight="1" x14ac:dyDescent="0.25">
      <c r="B6" s="33">
        <f t="array" ref="B6:H6">DnyATýdny+DATE(KalendářníRok,10,1)-WEEKDAY(DATE(KalendářníRok,10,1),(ZačátekTýdne="pondělí")+1)+8</f>
        <v>46300</v>
      </c>
      <c r="C6" s="33">
        <v>46301</v>
      </c>
      <c r="D6" s="33">
        <v>46302</v>
      </c>
      <c r="E6" s="33">
        <v>46303</v>
      </c>
      <c r="F6" s="33">
        <v>46304</v>
      </c>
      <c r="G6" s="33">
        <v>46305</v>
      </c>
      <c r="H6" s="33">
        <v>46306</v>
      </c>
    </row>
    <row r="7" spans="2:9" s="10" customFormat="1" ht="56.1" customHeight="1" x14ac:dyDescent="0.25">
      <c r="B7" s="26"/>
      <c r="C7" s="26"/>
      <c r="D7" s="26"/>
      <c r="E7" s="26"/>
      <c r="F7" s="26"/>
      <c r="G7" s="26"/>
      <c r="H7" s="26"/>
    </row>
    <row r="8" spans="2:9" s="4" customFormat="1" ht="24" customHeight="1" x14ac:dyDescent="0.25">
      <c r="B8" s="34">
        <f t="array" ref="B8:H8">DnyATýdny+DATE(KalendářníRok,10,1)-WEEKDAY(DATE(KalendářníRok,10,1),(ZačátekTýdne="pondělí")+1)+15</f>
        <v>46307</v>
      </c>
      <c r="C8" s="34">
        <v>46308</v>
      </c>
      <c r="D8" s="34">
        <v>46309</v>
      </c>
      <c r="E8" s="34">
        <v>46310</v>
      </c>
      <c r="F8" s="34">
        <v>46311</v>
      </c>
      <c r="G8" s="34">
        <v>46312</v>
      </c>
      <c r="H8" s="34">
        <v>46313</v>
      </c>
    </row>
    <row r="9" spans="2:9" s="10" customFormat="1" ht="56.1" customHeight="1" x14ac:dyDescent="0.25">
      <c r="B9" s="27"/>
      <c r="C9" s="27"/>
      <c r="D9" s="27"/>
      <c r="E9" s="27"/>
      <c r="F9" s="27"/>
      <c r="G9" s="27"/>
      <c r="H9" s="27"/>
    </row>
    <row r="10" spans="2:9" s="4" customFormat="1" ht="24" customHeight="1" x14ac:dyDescent="0.25">
      <c r="B10" s="33">
        <f t="array" ref="B10:H10">DnyATýdny+DATE(KalendářníRok,10,1)-WEEKDAY(DATE(KalendářníRok,10,1),(ZačátekTýdne="pondělí")+1)+22</f>
        <v>46314</v>
      </c>
      <c r="C10" s="33">
        <v>46315</v>
      </c>
      <c r="D10" s="33">
        <v>46316</v>
      </c>
      <c r="E10" s="33">
        <v>46317</v>
      </c>
      <c r="F10" s="33">
        <v>46318</v>
      </c>
      <c r="G10" s="33">
        <v>46319</v>
      </c>
      <c r="H10" s="33">
        <v>46320</v>
      </c>
    </row>
    <row r="11" spans="2:9" s="10" customFormat="1" ht="56.1" customHeight="1" x14ac:dyDescent="0.25">
      <c r="B11" s="26"/>
      <c r="C11" s="26"/>
      <c r="D11" s="26"/>
      <c r="E11" s="26"/>
      <c r="F11" s="26"/>
      <c r="G11" s="26"/>
      <c r="H11" s="26"/>
    </row>
    <row r="12" spans="2:9" s="4" customFormat="1" ht="24" customHeight="1" x14ac:dyDescent="0.25">
      <c r="B12" s="34">
        <f t="array" ref="B12:H12">DnyATýdny+DATE(KalendářníRok,10,1)-WEEKDAY(DATE(KalendářníRok,10,1),(ZačátekTýdne="pondělí")+1)+29</f>
        <v>46321</v>
      </c>
      <c r="C12" s="34">
        <v>46322</v>
      </c>
      <c r="D12" s="34">
        <v>46323</v>
      </c>
      <c r="E12" s="34">
        <v>46324</v>
      </c>
      <c r="F12" s="34">
        <v>46325</v>
      </c>
      <c r="G12" s="34">
        <v>46326</v>
      </c>
      <c r="H12" s="34">
        <v>46327</v>
      </c>
    </row>
    <row r="13" spans="2:9" s="10" customFormat="1" ht="56.1" customHeight="1" x14ac:dyDescent="0.25">
      <c r="B13" s="27"/>
      <c r="C13" s="27"/>
      <c r="D13" s="27"/>
      <c r="E13" s="27"/>
      <c r="F13" s="27"/>
      <c r="G13" s="27"/>
      <c r="H13" s="27"/>
    </row>
    <row r="14" spans="2:9" s="4" customFormat="1" ht="24" customHeight="1" x14ac:dyDescent="0.25">
      <c r="B14" s="33">
        <f t="array" ref="B14:C14">DnyATýdny+DATE(KalendářníRok,10,1)-WEEKDAY(DATE(KalendářníRok,10,1),(ZačátekTýdne="pondělí")+1)+36</f>
        <v>46328</v>
      </c>
      <c r="C14" s="33">
        <v>46329</v>
      </c>
      <c r="D14" s="121" t="s">
        <v>0</v>
      </c>
      <c r="E14" s="121"/>
      <c r="F14" s="121"/>
      <c r="G14" s="121"/>
      <c r="H14" s="122"/>
    </row>
    <row r="15" spans="2:9" s="10" customFormat="1" ht="56.1" customHeight="1" x14ac:dyDescent="0.25">
      <c r="B15" s="26"/>
      <c r="C15" s="26"/>
      <c r="D15" s="123"/>
      <c r="E15" s="123"/>
      <c r="F15" s="123"/>
      <c r="G15" s="123"/>
      <c r="H15" s="124"/>
    </row>
  </sheetData>
  <mergeCells count="3">
    <mergeCell ref="B2:D2"/>
    <mergeCell ref="D14:H14"/>
    <mergeCell ref="D15:H15"/>
  </mergeCells>
  <conditionalFormatting sqref="B4:G4">
    <cfRule type="expression" dxfId="5" priority="1">
      <formula>DAY(B4)&gt;8</formula>
    </cfRule>
  </conditionalFormatting>
  <conditionalFormatting sqref="B12:H12 B14:C14">
    <cfRule type="expression" dxfId="4" priority="2">
      <formula>AND(DAY(B12)&gt;=1,DAY(B12)&lt;=15)</formula>
    </cfRule>
  </conditionalFormatting>
  <dataValidations count="8">
    <dataValidation allowBlank="1" showInputMessage="1" showErrorMessage="1" prompt="Automaticky určený den v týdnu" sqref="C3:H3" xr:uid="{00000000-0002-0000-0900-000000000000}"/>
    <dataValidation allowBlank="1" showInputMessage="1" showErrorMessage="1" prompt="Říjnový měsíční kalendář" sqref="A1" xr:uid="{00000000-0002-0000-0900-000001000000}"/>
    <dataValidation allowBlank="1" showInputMessage="1" showErrorMessage="1" prompt="Rok v této buňce se aktualizuje automaticky podle roku zadaného na listu Leden. V následujícím kalendáři mají data předchozího a následujícího měsíce světlejší odstín písma." sqref="B2:D2" xr:uid="{00000000-0002-0000-0900-000002000000}"/>
    <dataValidation allowBlank="1" showInputMessage="1" showErrorMessage="1" prompt="Tento řádek obsahuje názvy dní v týdnu tohoto kalendáře. Tato buňka obsahuje den, kterým začíná týden. Pokud chcete změnit první den týdne, zadejte ho do buňky L5 na lednovém listu." sqref="B3" xr:uid="{00000000-0002-0000-0900-000003000000}"/>
    <dataValidation allowBlank="1" showInputMessage="1" prompt="Do buňky níže zadejte poznámky k měsíci." sqref="D14:H14" xr:uid="{00000000-0002-0000-0900-000004000000}"/>
    <dataValidation allowBlank="1" showInputMessage="1" prompt="Do této buňky zadejte poznámky k měsíci." sqref="D15:H15" xr:uid="{00000000-0002-0000-0900-000005000000}"/>
    <dataValidation allowBlank="1" showInputMessage="1" showErrorMessage="1" prompt="Tento řádek a řádky 7, 9, 11, 13 a 15 obsahují buňky pro zadání denních poznámek ke kalendářnímu dni v předchozí buňce." sqref="B5" xr:uid="{00000000-0002-0000-0900-000006000000}"/>
    <dataValidation allowBlank="1" showInputMessage="1" showErrorMessage="1" prompt="Tento řádek a řádky 6, 8, 10, 12 a 14 obsahují kalendářní dny v týdnu. Pokud tato buňka neobsahuje číslo 1, jde o den z předchozího měsíce. Poznámky zadejte do buňky D15." sqref="B4" xr:uid="{00000000-0002-0000-09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theme="5" tint="0.59999389629810485"/>
    <pageSetUpPr fitToPage="1"/>
  </sheetPr>
  <dimension ref="B1:I15"/>
  <sheetViews>
    <sheetView showGridLines="0" workbookViewId="0"/>
  </sheetViews>
  <sheetFormatPr defaultColWidth="8.69921875" defaultRowHeight="13.8" x14ac:dyDescent="0.25"/>
  <cols>
    <col min="1" max="1" width="1.59765625" style="1" customWidth="1"/>
    <col min="2" max="8" width="16.59765625" style="1" customWidth="1"/>
    <col min="9" max="9" width="1.59765625" style="1" customWidth="1"/>
    <col min="10" max="10" width="8.59765625" style="1" customWidth="1"/>
    <col min="11" max="16384" width="8.69921875" style="1"/>
  </cols>
  <sheetData>
    <row r="1" spans="2:9" ht="9" customHeight="1" x14ac:dyDescent="0.25">
      <c r="I1" s="1" t="s">
        <v>1</v>
      </c>
    </row>
    <row r="2" spans="2:9" ht="96" customHeight="1" x14ac:dyDescent="0.25">
      <c r="B2" s="120" t="str">
        <f>"Listopad "&amp;KalendářníRok</f>
        <v>Listopad 2026</v>
      </c>
      <c r="C2" s="120"/>
      <c r="D2" s="120"/>
      <c r="E2" s="2"/>
      <c r="F2" s="2"/>
      <c r="G2" s="2"/>
      <c r="H2" s="3"/>
    </row>
    <row r="3" spans="2:9" s="8" customFormat="1" ht="24" customHeight="1" x14ac:dyDescent="0.25">
      <c r="B3" s="14" t="str">
        <f>ZačátekTýdne</f>
        <v>pondělí</v>
      </c>
      <c r="C3" s="15" t="str">
        <f>TEXT(C4,"dddd")</f>
        <v>úterý</v>
      </c>
      <c r="D3" s="15" t="str">
        <f t="shared" ref="D3:H3" si="0">TEXT(D4,"dddd")</f>
        <v>středa</v>
      </c>
      <c r="E3" s="15" t="str">
        <f t="shared" si="0"/>
        <v>čtvrtek</v>
      </c>
      <c r="F3" s="15" t="str">
        <f t="shared" si="0"/>
        <v>pátek</v>
      </c>
      <c r="G3" s="15" t="str">
        <f t="shared" si="0"/>
        <v>sobota</v>
      </c>
      <c r="H3" s="16" t="str">
        <f t="shared" si="0"/>
        <v>neděle</v>
      </c>
    </row>
    <row r="4" spans="2:9" s="4" customFormat="1" ht="24" customHeight="1" x14ac:dyDescent="0.25">
      <c r="B4" s="32">
        <f t="array" ref="B4:H4">DnyATýdny+DATE(KalendářníRok,11,1)-WEEKDAY(DATE(KalendářníRok,11,1),(ZačátekTýdne="pondělí")+1)+1</f>
        <v>46321</v>
      </c>
      <c r="C4" s="32">
        <v>46322</v>
      </c>
      <c r="D4" s="32">
        <v>46323</v>
      </c>
      <c r="E4" s="32">
        <v>46324</v>
      </c>
      <c r="F4" s="32">
        <v>46325</v>
      </c>
      <c r="G4" s="32">
        <v>46326</v>
      </c>
      <c r="H4" s="32">
        <v>46327</v>
      </c>
    </row>
    <row r="5" spans="2:9" s="10" customFormat="1" ht="56.1" customHeight="1" x14ac:dyDescent="0.25">
      <c r="B5" s="27"/>
      <c r="C5" s="27"/>
      <c r="D5" s="27"/>
      <c r="E5" s="27"/>
      <c r="F5" s="27"/>
      <c r="G5" s="27"/>
      <c r="H5" s="27"/>
    </row>
    <row r="6" spans="2:9" s="4" customFormat="1" ht="24" customHeight="1" x14ac:dyDescent="0.25">
      <c r="B6" s="33">
        <f t="array" ref="B6:H6">DnyATýdny+DATE(KalendářníRok,11,1)-WEEKDAY(DATE(KalendářníRok,11,1),(ZačátekTýdne="pondělí")+1)+8</f>
        <v>46328</v>
      </c>
      <c r="C6" s="33">
        <v>46329</v>
      </c>
      <c r="D6" s="33">
        <v>46330</v>
      </c>
      <c r="E6" s="33">
        <v>46331</v>
      </c>
      <c r="F6" s="33">
        <v>46332</v>
      </c>
      <c r="G6" s="33">
        <v>46333</v>
      </c>
      <c r="H6" s="33">
        <v>46334</v>
      </c>
    </row>
    <row r="7" spans="2:9" s="10" customFormat="1" ht="56.1" customHeight="1" x14ac:dyDescent="0.25">
      <c r="B7" s="26"/>
      <c r="C7" s="26"/>
      <c r="D7" s="26"/>
      <c r="E7" s="26"/>
      <c r="F7" s="26"/>
      <c r="G7" s="26"/>
      <c r="H7" s="26"/>
    </row>
    <row r="8" spans="2:9" s="4" customFormat="1" ht="24" customHeight="1" x14ac:dyDescent="0.25">
      <c r="B8" s="34">
        <f t="array" ref="B8:H8">DnyATýdny+DATE(KalendářníRok,11,1)-WEEKDAY(DATE(KalendářníRok,11,1),(ZačátekTýdne="pondělí")+1)+15</f>
        <v>46335</v>
      </c>
      <c r="C8" s="34">
        <v>46336</v>
      </c>
      <c r="D8" s="34">
        <v>46337</v>
      </c>
      <c r="E8" s="34">
        <v>46338</v>
      </c>
      <c r="F8" s="34">
        <v>46339</v>
      </c>
      <c r="G8" s="34">
        <v>46340</v>
      </c>
      <c r="H8" s="34">
        <v>46341</v>
      </c>
    </row>
    <row r="9" spans="2:9" s="10" customFormat="1" ht="56.1" customHeight="1" x14ac:dyDescent="0.25">
      <c r="B9" s="27"/>
      <c r="C9" s="27"/>
      <c r="D9" s="27"/>
      <c r="E9" s="27"/>
      <c r="F9" s="27"/>
      <c r="G9" s="27"/>
      <c r="H9" s="27"/>
    </row>
    <row r="10" spans="2:9" s="4" customFormat="1" ht="24" customHeight="1" x14ac:dyDescent="0.25">
      <c r="B10" s="33">
        <f t="array" ref="B10:H10">DnyATýdny+DATE(KalendářníRok,11,1)-WEEKDAY(DATE(KalendářníRok,11,1),(ZačátekTýdne="pondělí")+1)+22</f>
        <v>46342</v>
      </c>
      <c r="C10" s="33">
        <v>46343</v>
      </c>
      <c r="D10" s="33">
        <v>46344</v>
      </c>
      <c r="E10" s="33">
        <v>46345</v>
      </c>
      <c r="F10" s="33">
        <v>46346</v>
      </c>
      <c r="G10" s="33">
        <v>46347</v>
      </c>
      <c r="H10" s="33">
        <v>46348</v>
      </c>
    </row>
    <row r="11" spans="2:9" s="10" customFormat="1" ht="56.1" customHeight="1" x14ac:dyDescent="0.25">
      <c r="B11" s="26"/>
      <c r="C11" s="26"/>
      <c r="D11" s="26"/>
      <c r="E11" s="26"/>
      <c r="F11" s="26"/>
      <c r="G11" s="26"/>
      <c r="H11" s="26"/>
    </row>
    <row r="12" spans="2:9" s="4" customFormat="1" ht="24" customHeight="1" x14ac:dyDescent="0.25">
      <c r="B12" s="34">
        <f t="array" ref="B12:H12">DnyATýdny+DATE(KalendářníRok,11,1)-WEEKDAY(DATE(KalendářníRok,11,1),(ZačátekTýdne="pondělí")+1)+29</f>
        <v>46349</v>
      </c>
      <c r="C12" s="34">
        <v>46350</v>
      </c>
      <c r="D12" s="34">
        <v>46351</v>
      </c>
      <c r="E12" s="34">
        <v>46352</v>
      </c>
      <c r="F12" s="34">
        <v>46353</v>
      </c>
      <c r="G12" s="34">
        <v>46354</v>
      </c>
      <c r="H12" s="34">
        <v>46355</v>
      </c>
    </row>
    <row r="13" spans="2:9" s="10" customFormat="1" ht="56.1" customHeight="1" x14ac:dyDescent="0.25">
      <c r="B13" s="27"/>
      <c r="C13" s="27"/>
      <c r="D13" s="27"/>
      <c r="E13" s="27"/>
      <c r="F13" s="27"/>
      <c r="G13" s="27"/>
      <c r="H13" s="27"/>
    </row>
    <row r="14" spans="2:9" s="4" customFormat="1" ht="24" customHeight="1" x14ac:dyDescent="0.25">
      <c r="B14" s="33">
        <f t="array" ref="B14:C14">DnyATýdny+DATE(KalendářníRok,11,1)-WEEKDAY(DATE(KalendářníRok,11,1),(ZačátekTýdne="pondělí")+1)+36</f>
        <v>46356</v>
      </c>
      <c r="C14" s="33">
        <v>46357</v>
      </c>
      <c r="D14" s="121" t="s">
        <v>0</v>
      </c>
      <c r="E14" s="121"/>
      <c r="F14" s="121"/>
      <c r="G14" s="121"/>
      <c r="H14" s="122"/>
    </row>
    <row r="15" spans="2:9" s="10" customFormat="1" ht="56.1" customHeight="1" x14ac:dyDescent="0.25">
      <c r="B15" s="26"/>
      <c r="C15" s="26"/>
      <c r="D15" s="123"/>
      <c r="E15" s="123"/>
      <c r="F15" s="123"/>
      <c r="G15" s="123"/>
      <c r="H15" s="124"/>
    </row>
  </sheetData>
  <mergeCells count="3">
    <mergeCell ref="B2:D2"/>
    <mergeCell ref="D14:H14"/>
    <mergeCell ref="D15:H15"/>
  </mergeCells>
  <conditionalFormatting sqref="B4:G4">
    <cfRule type="expression" dxfId="3" priority="1">
      <formula>DAY(B4)&gt;8</formula>
    </cfRule>
  </conditionalFormatting>
  <conditionalFormatting sqref="B12:H12 B14:C14">
    <cfRule type="expression" dxfId="2" priority="2">
      <formula>AND(DAY(B12)&gt;=1,DAY(B12)&lt;=15)</formula>
    </cfRule>
  </conditionalFormatting>
  <dataValidations count="8">
    <dataValidation allowBlank="1" showInputMessage="1" showErrorMessage="1" prompt="Automaticky určený den v týdnu" sqref="C3:H3" xr:uid="{00000000-0002-0000-0A00-000000000000}"/>
    <dataValidation allowBlank="1" showInputMessage="1" showErrorMessage="1" prompt="Listopadový měsíční kalendář" sqref="A1" xr:uid="{00000000-0002-0000-0A00-000001000000}"/>
    <dataValidation allowBlank="1" showInputMessage="1" showErrorMessage="1" prompt="Rok v této buňce se aktualizuje automaticky podle roku zadaného na listu Leden. V následujícím kalendáři mají data předchozího a následujícího měsíce světlejší odstín písma." sqref="B2:D2" xr:uid="{00000000-0002-0000-0A00-000002000000}"/>
    <dataValidation allowBlank="1" showInputMessage="1" showErrorMessage="1" prompt="Tento řádek a řádky 6, 8, 10, 12 a 14 obsahují kalendářní dny v týdnu. Pokud tato buňka neobsahuje číslo 1, jde o den z předchozího měsíce. Poznámky zadejte do buňky D15." sqref="B4" xr:uid="{00000000-0002-0000-0A00-000003000000}"/>
    <dataValidation allowBlank="1" showInputMessage="1" showErrorMessage="1" prompt="Tento řádek a řádky 7, 9, 11, 13 a 15 obsahují buňky pro zadání denních poznámek ke kalendářnímu dni v předchozí buňce." sqref="B5" xr:uid="{00000000-0002-0000-0A00-000004000000}"/>
    <dataValidation allowBlank="1" showInputMessage="1" prompt="Do této buňky zadejte poznámky k měsíci." sqref="D15:H15" xr:uid="{00000000-0002-0000-0A00-000005000000}"/>
    <dataValidation allowBlank="1" showInputMessage="1" prompt="Do buňky níže zadejte poznámky k měsíci." sqref="D14:H14" xr:uid="{00000000-0002-0000-0A00-000006000000}"/>
    <dataValidation allowBlank="1" showInputMessage="1" showErrorMessage="1" prompt="Tento řádek obsahuje názvy dní v týdnu tohoto kalendáře. Tato buňka obsahuje den, kterým začíná týden. Pokud chcete změnit první den týdne, zadejte ho do buňky L5 na lednovém listu." sqref="B3" xr:uid="{00000000-0002-0000-0A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theme="8" tint="0.59999389629810485"/>
    <pageSetUpPr fitToPage="1"/>
  </sheetPr>
  <dimension ref="B1:I15"/>
  <sheetViews>
    <sheetView showGridLines="0" workbookViewId="0"/>
  </sheetViews>
  <sheetFormatPr defaultColWidth="8.69921875" defaultRowHeight="13.8" x14ac:dyDescent="0.25"/>
  <cols>
    <col min="1" max="1" width="1.59765625" style="1" customWidth="1"/>
    <col min="2" max="8" width="16.59765625" style="1" customWidth="1"/>
    <col min="9" max="9" width="1.59765625" style="1" customWidth="1"/>
    <col min="10" max="10" width="8.59765625" style="1" customWidth="1"/>
    <col min="11" max="16384" width="8.69921875" style="1"/>
  </cols>
  <sheetData>
    <row r="1" spans="2:9" ht="9" customHeight="1" x14ac:dyDescent="0.25">
      <c r="I1" s="1" t="s">
        <v>1</v>
      </c>
    </row>
    <row r="2" spans="2:9" ht="96" customHeight="1" x14ac:dyDescent="0.25">
      <c r="B2" s="99" t="str">
        <f>"Prosinec "&amp;KalendářníRok</f>
        <v>Prosinec 2026</v>
      </c>
      <c r="C2" s="99"/>
      <c r="D2" s="99"/>
      <c r="E2" s="2"/>
      <c r="F2" s="2"/>
      <c r="G2" s="2"/>
      <c r="H2" s="3"/>
    </row>
    <row r="3" spans="2:9" s="8" customFormat="1" ht="24" customHeight="1" x14ac:dyDescent="0.25">
      <c r="B3" s="5" t="str">
        <f>ZačátekTýdne</f>
        <v>pondělí</v>
      </c>
      <c r="C3" s="6" t="str">
        <f>TEXT(C4,"dddd")</f>
        <v>úterý</v>
      </c>
      <c r="D3" s="6" t="str">
        <f t="shared" ref="D3:H3" si="0">TEXT(D4,"dddd")</f>
        <v>středa</v>
      </c>
      <c r="E3" s="6" t="str">
        <f t="shared" si="0"/>
        <v>čtvrtek</v>
      </c>
      <c r="F3" s="6" t="str">
        <f t="shared" si="0"/>
        <v>pátek</v>
      </c>
      <c r="G3" s="6" t="str">
        <f t="shared" si="0"/>
        <v>sobota</v>
      </c>
      <c r="H3" s="7" t="str">
        <f t="shared" si="0"/>
        <v>neděle</v>
      </c>
    </row>
    <row r="4" spans="2:9" s="4" customFormat="1" ht="24" customHeight="1" x14ac:dyDescent="0.25">
      <c r="B4" s="28">
        <f t="array" ref="B4:H4">DnyATýdny+DATE(KalendářníRok,12,1)-WEEKDAY(DATE(KalendářníRok,12,1),(ZačátekTýdne="pondělí")+1)+1</f>
        <v>46356</v>
      </c>
      <c r="C4" s="28">
        <v>46357</v>
      </c>
      <c r="D4" s="28">
        <v>46358</v>
      </c>
      <c r="E4" s="28">
        <v>46359</v>
      </c>
      <c r="F4" s="28">
        <v>46360</v>
      </c>
      <c r="G4" s="28">
        <v>46361</v>
      </c>
      <c r="H4" s="29">
        <v>46362</v>
      </c>
    </row>
    <row r="5" spans="2:9" s="10" customFormat="1" ht="56.1" customHeight="1" x14ac:dyDescent="0.25">
      <c r="B5" s="9"/>
      <c r="C5" s="9"/>
      <c r="D5" s="9"/>
      <c r="E5" s="9"/>
      <c r="F5" s="9"/>
      <c r="G5" s="9"/>
      <c r="H5" s="9"/>
    </row>
    <row r="6" spans="2:9" s="4" customFormat="1" ht="24" customHeight="1" x14ac:dyDescent="0.25">
      <c r="B6" s="30">
        <f t="array" ref="B6:H6">DnyATýdny+DATE(KalendářníRok,12,1)-WEEKDAY(DATE(KalendářníRok,12,1),(ZačátekTýdne="pondělí")+1)+8</f>
        <v>46363</v>
      </c>
      <c r="C6" s="30">
        <v>46364</v>
      </c>
      <c r="D6" s="30">
        <v>46365</v>
      </c>
      <c r="E6" s="30">
        <v>46366</v>
      </c>
      <c r="F6" s="30">
        <v>46367</v>
      </c>
      <c r="G6" s="30">
        <v>46368</v>
      </c>
      <c r="H6" s="30">
        <v>46369</v>
      </c>
    </row>
    <row r="7" spans="2:9" s="10" customFormat="1" ht="56.1" customHeight="1" x14ac:dyDescent="0.25">
      <c r="B7" s="11"/>
      <c r="C7" s="11"/>
      <c r="D7" s="11"/>
      <c r="E7" s="11"/>
      <c r="F7" s="11"/>
      <c r="G7" s="11"/>
      <c r="H7" s="11"/>
    </row>
    <row r="8" spans="2:9" s="4" customFormat="1" ht="24" customHeight="1" x14ac:dyDescent="0.25">
      <c r="B8" s="31">
        <f t="array" ref="B8:H8">DnyATýdny+DATE(KalendářníRok,12,1)-WEEKDAY(DATE(KalendářníRok,12,1),(ZačátekTýdne="pondělí")+1)+15</f>
        <v>46370</v>
      </c>
      <c r="C8" s="31">
        <v>46371</v>
      </c>
      <c r="D8" s="31">
        <v>46372</v>
      </c>
      <c r="E8" s="31">
        <v>46373</v>
      </c>
      <c r="F8" s="31">
        <v>46374</v>
      </c>
      <c r="G8" s="31">
        <v>46375</v>
      </c>
      <c r="H8" s="31">
        <v>46376</v>
      </c>
    </row>
    <row r="9" spans="2:9" s="10" customFormat="1" ht="56.1" customHeight="1" x14ac:dyDescent="0.25">
      <c r="B9" s="9"/>
      <c r="C9" s="9"/>
      <c r="D9" s="9"/>
      <c r="E9" s="9"/>
      <c r="F9" s="9"/>
      <c r="G9" s="9"/>
      <c r="H9" s="9"/>
    </row>
    <row r="10" spans="2:9" s="4" customFormat="1" ht="24" customHeight="1" x14ac:dyDescent="0.25">
      <c r="B10" s="30">
        <f t="array" ref="B10:H10">DnyATýdny+DATE(KalendářníRok,12,1)-WEEKDAY(DATE(KalendářníRok,12,1),(ZačátekTýdne="pondělí")+1)+22</f>
        <v>46377</v>
      </c>
      <c r="C10" s="30">
        <v>46378</v>
      </c>
      <c r="D10" s="30">
        <v>46379</v>
      </c>
      <c r="E10" s="30">
        <v>46380</v>
      </c>
      <c r="F10" s="30">
        <v>46381</v>
      </c>
      <c r="G10" s="30">
        <v>46382</v>
      </c>
      <c r="H10" s="30">
        <v>46383</v>
      </c>
    </row>
    <row r="11" spans="2:9" s="10" customFormat="1" ht="56.1" customHeight="1" x14ac:dyDescent="0.25">
      <c r="B11" s="11"/>
      <c r="C11" s="11"/>
      <c r="D11" s="11"/>
      <c r="E11" s="11"/>
      <c r="F11" s="11"/>
      <c r="G11" s="11"/>
      <c r="H11" s="11"/>
    </row>
    <row r="12" spans="2:9" s="4" customFormat="1" ht="24" customHeight="1" x14ac:dyDescent="0.25">
      <c r="B12" s="31">
        <f t="array" ref="B12:H12">DnyATýdny+DATE(KalendářníRok,12,1)-WEEKDAY(DATE(KalendářníRok,12,1),(ZačátekTýdne="pondělí")+1)+29</f>
        <v>46384</v>
      </c>
      <c r="C12" s="31">
        <v>46385</v>
      </c>
      <c r="D12" s="31">
        <v>46386</v>
      </c>
      <c r="E12" s="31">
        <v>46387</v>
      </c>
      <c r="F12" s="31">
        <v>46388</v>
      </c>
      <c r="G12" s="31">
        <v>46389</v>
      </c>
      <c r="H12" s="31">
        <v>46390</v>
      </c>
    </row>
    <row r="13" spans="2:9" s="10" customFormat="1" ht="56.1" customHeight="1" x14ac:dyDescent="0.25">
      <c r="B13" s="9"/>
      <c r="C13" s="9"/>
      <c r="D13" s="9"/>
      <c r="E13" s="9"/>
      <c r="F13" s="9"/>
      <c r="G13" s="9"/>
      <c r="H13" s="9"/>
    </row>
    <row r="14" spans="2:9" s="4" customFormat="1" ht="24" customHeight="1" x14ac:dyDescent="0.25">
      <c r="B14" s="30">
        <f t="array" ref="B14:C14">DnyATýdny+DATE(KalendářníRok,12,1)-WEEKDAY(DATE(KalendářníRok,12,1),(ZačátekTýdne="pondělí")+1)+36</f>
        <v>46391</v>
      </c>
      <c r="C14" s="30">
        <v>46392</v>
      </c>
      <c r="D14" s="100" t="s">
        <v>0</v>
      </c>
      <c r="E14" s="100"/>
      <c r="F14" s="100"/>
      <c r="G14" s="100"/>
      <c r="H14" s="101"/>
    </row>
    <row r="15" spans="2:9" s="10" customFormat="1" ht="56.1" customHeight="1" x14ac:dyDescent="0.25">
      <c r="B15" s="11"/>
      <c r="C15" s="11"/>
      <c r="D15" s="102"/>
      <c r="E15" s="102"/>
      <c r="F15" s="102"/>
      <c r="G15" s="102"/>
      <c r="H15" s="103"/>
    </row>
  </sheetData>
  <mergeCells count="3">
    <mergeCell ref="B2:D2"/>
    <mergeCell ref="D14:H14"/>
    <mergeCell ref="D15:H15"/>
  </mergeCells>
  <conditionalFormatting sqref="B4:G4">
    <cfRule type="expression" dxfId="1" priority="1">
      <formula>DAY(B4)&gt;8</formula>
    </cfRule>
  </conditionalFormatting>
  <conditionalFormatting sqref="B12:H12 B14:C14">
    <cfRule type="expression" dxfId="0" priority="2">
      <formula>AND(DAY(B12)&gt;=1,DAY(B12)&lt;=15)</formula>
    </cfRule>
  </conditionalFormatting>
  <dataValidations count="8">
    <dataValidation allowBlank="1" showInputMessage="1" showErrorMessage="1" prompt="Automaticky určený den v týdnu" sqref="C3:H3" xr:uid="{00000000-0002-0000-0B00-000000000000}"/>
    <dataValidation allowBlank="1" showInputMessage="1" showErrorMessage="1" prompt="Prosincový měsíční kalendář" sqref="A1" xr:uid="{00000000-0002-0000-0B00-000001000000}"/>
    <dataValidation allowBlank="1" showInputMessage="1" showErrorMessage="1" prompt="Rok v této buňce se aktualizuje automaticky podle roku zadaného na listu Leden. V následujícím kalendáři mají data předchozího a následujícího měsíce světlejší odstín písma." sqref="B2:D2" xr:uid="{00000000-0002-0000-0B00-000002000000}"/>
    <dataValidation allowBlank="1" showInputMessage="1" showErrorMessage="1" prompt="Tento řádek obsahuje názvy dní v týdnu tohoto kalendáře. Tato buňka obsahuje den, kterým začíná týden. Pokud chcete změnit první den týdne, zadejte ho do buňky L5 na lednovém listu." sqref="B3" xr:uid="{00000000-0002-0000-0B00-000003000000}"/>
    <dataValidation allowBlank="1" showInputMessage="1" prompt="Do buňky níže zadejte poznámky k měsíci." sqref="D14:H14" xr:uid="{00000000-0002-0000-0B00-000004000000}"/>
    <dataValidation allowBlank="1" showInputMessage="1" prompt="Do této buňky zadejte poznámky k měsíci." sqref="D15:H15" xr:uid="{00000000-0002-0000-0B00-000005000000}"/>
    <dataValidation allowBlank="1" showInputMessage="1" showErrorMessage="1" prompt="Tento řádek a řádky 7, 9, 11, 13 a 15 obsahují buňky pro zadání denních poznámek ke kalendářnímu dni v předchozí buňce." sqref="B5" xr:uid="{00000000-0002-0000-0B00-000006000000}"/>
    <dataValidation allowBlank="1" showInputMessage="1" showErrorMessage="1" prompt="Tento řádek a řádky 6, 8, 10, 12 a 14 obsahují kalendářní dny v týdnu. Pokud tato buňka neobsahuje číslo 1, jde o den z předchozího měsíce. Poznámky zadejte do buňky D15." sqref="B4" xr:uid="{00000000-0002-0000-0B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8" tint="0.59999389629810485"/>
    <pageSetUpPr fitToPage="1"/>
  </sheetPr>
  <dimension ref="B1:I15"/>
  <sheetViews>
    <sheetView showGridLines="0" topLeftCell="A7" zoomScaleNormal="100" workbookViewId="0">
      <selection activeCell="F7" sqref="F7"/>
    </sheetView>
  </sheetViews>
  <sheetFormatPr defaultColWidth="8.69921875" defaultRowHeight="20.399999999999999" x14ac:dyDescent="0.25"/>
  <cols>
    <col min="1" max="1" width="1.59765625" style="1" customWidth="1"/>
    <col min="2" max="6" width="16.59765625" style="1" customWidth="1"/>
    <col min="7" max="8" width="16.59765625" style="41" customWidth="1"/>
    <col min="9" max="9" width="1.59765625" style="1" customWidth="1"/>
    <col min="10" max="10" width="8.59765625" style="1" customWidth="1"/>
    <col min="11" max="16384" width="8.69921875" style="1"/>
  </cols>
  <sheetData>
    <row r="1" spans="2:9" ht="9" customHeight="1" x14ac:dyDescent="0.25">
      <c r="I1" s="1" t="s">
        <v>1</v>
      </c>
    </row>
    <row r="2" spans="2:9" ht="96" customHeight="1" x14ac:dyDescent="0.25">
      <c r="B2" s="99" t="str">
        <f>"Únor "&amp;KalendářníRok</f>
        <v>Únor 2026</v>
      </c>
      <c r="C2" s="99"/>
      <c r="D2" s="99"/>
      <c r="E2" s="2"/>
      <c r="F2" s="2"/>
      <c r="G2" s="48"/>
      <c r="H2" s="42"/>
    </row>
    <row r="3" spans="2:9" s="8" customFormat="1" ht="24" customHeight="1" x14ac:dyDescent="0.25">
      <c r="B3" s="5" t="str">
        <f>ZačátekTýdne</f>
        <v>pondělí</v>
      </c>
      <c r="C3" s="6" t="str">
        <f>TEXT(C4,"dddd")</f>
        <v>úterý</v>
      </c>
      <c r="D3" s="6" t="str">
        <f t="shared" ref="D3:H3" si="0">TEXT(D4,"dddd")</f>
        <v>středa</v>
      </c>
      <c r="E3" s="6" t="str">
        <f t="shared" si="0"/>
        <v>čtvrtek</v>
      </c>
      <c r="F3" s="6" t="str">
        <f t="shared" si="0"/>
        <v>pátek</v>
      </c>
      <c r="G3" s="49" t="str">
        <f t="shared" si="0"/>
        <v>sobota</v>
      </c>
      <c r="H3" s="43" t="str">
        <f t="shared" si="0"/>
        <v>neděle</v>
      </c>
    </row>
    <row r="4" spans="2:9" s="4" customFormat="1" ht="24" customHeight="1" x14ac:dyDescent="0.35">
      <c r="B4" s="28">
        <f t="array" ref="B4:H4">DnyATýdny+DATE(KalendářníRok,2,1)-WEEKDAY(DATE(KalendářníRok,2,1),(ZačátekTýdne="pondělí")+1)+1</f>
        <v>46048</v>
      </c>
      <c r="C4" s="28">
        <v>46049</v>
      </c>
      <c r="D4" s="28">
        <v>46050</v>
      </c>
      <c r="E4" s="28">
        <v>46051</v>
      </c>
      <c r="F4" s="28">
        <v>46052</v>
      </c>
      <c r="G4" s="50">
        <v>46053</v>
      </c>
      <c r="H4" s="44">
        <v>46054</v>
      </c>
    </row>
    <row r="5" spans="2:9" s="10" customFormat="1" ht="56.1" customHeight="1" x14ac:dyDescent="0.25">
      <c r="B5" s="9"/>
      <c r="C5" s="9"/>
      <c r="D5" s="9"/>
      <c r="E5" s="9"/>
      <c r="F5" s="9"/>
      <c r="G5" s="73" t="s">
        <v>8</v>
      </c>
      <c r="H5" s="71" t="s">
        <v>7</v>
      </c>
    </row>
    <row r="6" spans="2:9" s="4" customFormat="1" ht="24" customHeight="1" x14ac:dyDescent="0.25">
      <c r="B6" s="30">
        <f t="array" ref="B6:H6">DnyATýdny+DATE(KalendářníRok,2,1)-WEEKDAY(DATE(KalendářníRok,2,1),(ZačátekTýdne="pondělí")+1)+8</f>
        <v>46055</v>
      </c>
      <c r="C6" s="30">
        <v>46056</v>
      </c>
      <c r="D6" s="30">
        <v>46057</v>
      </c>
      <c r="E6" s="30">
        <v>46058</v>
      </c>
      <c r="F6" s="30">
        <v>46059</v>
      </c>
      <c r="G6" s="45">
        <v>46060</v>
      </c>
      <c r="H6" s="54">
        <v>46061</v>
      </c>
    </row>
    <row r="7" spans="2:9" s="10" customFormat="1" ht="56.1" customHeight="1" x14ac:dyDescent="0.25">
      <c r="B7" s="11"/>
      <c r="C7" s="11"/>
      <c r="D7" s="11"/>
      <c r="E7" s="11"/>
      <c r="F7" s="11"/>
      <c r="G7" s="70" t="s">
        <v>7</v>
      </c>
      <c r="H7" s="70" t="s">
        <v>7</v>
      </c>
    </row>
    <row r="8" spans="2:9" s="4" customFormat="1" ht="24" customHeight="1" x14ac:dyDescent="0.25">
      <c r="B8" s="31">
        <f t="array" ref="B8:H8">DnyATýdny+DATE(KalendářníRok,2,1)-WEEKDAY(DATE(KalendářníRok,2,1),(ZačátekTýdne="pondělí")+1)+15</f>
        <v>46062</v>
      </c>
      <c r="C8" s="31">
        <v>46063</v>
      </c>
      <c r="D8" s="31">
        <v>46064</v>
      </c>
      <c r="E8" s="31">
        <v>46065</v>
      </c>
      <c r="F8" s="31">
        <v>46066</v>
      </c>
      <c r="G8" s="46">
        <v>46067</v>
      </c>
      <c r="H8" s="55">
        <v>46068</v>
      </c>
    </row>
    <row r="9" spans="2:9" s="10" customFormat="1" ht="56.1" customHeight="1" x14ac:dyDescent="0.25">
      <c r="B9" s="9"/>
      <c r="C9" s="9"/>
      <c r="D9" s="9"/>
      <c r="E9" s="9"/>
      <c r="F9" s="9"/>
      <c r="G9" s="71" t="s">
        <v>7</v>
      </c>
      <c r="H9" s="71" t="s">
        <v>7</v>
      </c>
    </row>
    <row r="10" spans="2:9" s="4" customFormat="1" ht="24" customHeight="1" x14ac:dyDescent="0.25">
      <c r="B10" s="30">
        <f t="array" ref="B10:H10">DnyATýdny+DATE(KalendářníRok,2,1)-WEEKDAY(DATE(KalendářníRok,2,1),(ZačátekTýdne="pondělí")+1)+22</f>
        <v>46069</v>
      </c>
      <c r="C10" s="30">
        <v>46070</v>
      </c>
      <c r="D10" s="30">
        <v>46071</v>
      </c>
      <c r="E10" s="30">
        <v>46072</v>
      </c>
      <c r="F10" s="30">
        <v>46073</v>
      </c>
      <c r="G10" s="45">
        <v>46074</v>
      </c>
      <c r="H10" s="54">
        <v>46075</v>
      </c>
    </row>
    <row r="11" spans="2:9" s="10" customFormat="1" ht="56.1" customHeight="1" x14ac:dyDescent="0.25">
      <c r="B11" s="11"/>
      <c r="C11" s="11"/>
      <c r="D11" s="11"/>
      <c r="E11" s="11"/>
      <c r="F11" s="11"/>
      <c r="G11" s="70" t="s">
        <v>7</v>
      </c>
      <c r="H11" s="70" t="s">
        <v>7</v>
      </c>
    </row>
    <row r="12" spans="2:9" s="4" customFormat="1" ht="24" customHeight="1" x14ac:dyDescent="0.25">
      <c r="B12" s="31">
        <f t="array" ref="B12:H12">DnyATýdny+DATE(KalendářníRok,2,1)-WEEKDAY(DATE(KalendářníRok,2,1),(ZačátekTýdne="pondělí")+1)+29</f>
        <v>46076</v>
      </c>
      <c r="C12" s="31">
        <v>46077</v>
      </c>
      <c r="D12" s="31">
        <v>46078</v>
      </c>
      <c r="E12" s="31">
        <v>46079</v>
      </c>
      <c r="F12" s="31">
        <v>46080</v>
      </c>
      <c r="G12" s="46">
        <v>46081</v>
      </c>
      <c r="H12" s="55">
        <v>46082</v>
      </c>
    </row>
    <row r="13" spans="2:9" s="10" customFormat="1" ht="56.1" customHeight="1" x14ac:dyDescent="0.25">
      <c r="B13" s="9"/>
      <c r="C13" s="9"/>
      <c r="D13" s="9"/>
      <c r="E13" s="9"/>
      <c r="F13" s="9"/>
      <c r="G13" s="71" t="s">
        <v>7</v>
      </c>
      <c r="H13" s="71" t="s">
        <v>7</v>
      </c>
    </row>
    <row r="14" spans="2:9" s="4" customFormat="1" ht="24" customHeight="1" x14ac:dyDescent="0.25">
      <c r="B14" s="30">
        <f t="array" ref="B14:C14">DnyATýdny+DATE(KalendářníRok,2,1)-WEEKDAY(DATE(KalendářníRok,2,1),(ZačátekTýdne="pondělí")+1)+36</f>
        <v>46083</v>
      </c>
      <c r="C14" s="30">
        <v>46084</v>
      </c>
      <c r="D14" s="100" t="s">
        <v>0</v>
      </c>
      <c r="E14" s="100"/>
      <c r="F14" s="100"/>
      <c r="G14" s="100"/>
      <c r="H14" s="101"/>
    </row>
    <row r="15" spans="2:9" s="10" customFormat="1" ht="56.1" customHeight="1" x14ac:dyDescent="0.25">
      <c r="B15" s="11"/>
      <c r="C15" s="11"/>
      <c r="D15" s="102"/>
      <c r="E15" s="102"/>
      <c r="F15" s="102"/>
      <c r="G15" s="102"/>
      <c r="H15" s="103"/>
    </row>
  </sheetData>
  <mergeCells count="3">
    <mergeCell ref="B2:D2"/>
    <mergeCell ref="D14:H14"/>
    <mergeCell ref="D15:H15"/>
  </mergeCells>
  <conditionalFormatting sqref="B4:G4">
    <cfRule type="expression" dxfId="21" priority="1">
      <formula>DAY(B4)&gt;8</formula>
    </cfRule>
  </conditionalFormatting>
  <conditionalFormatting sqref="B12:H12 B14:C14">
    <cfRule type="expression" dxfId="20" priority="2">
      <formula>AND(DAY(B12)&gt;=1,DAY(B12)&lt;=15)</formula>
    </cfRule>
  </conditionalFormatting>
  <dataValidations count="8">
    <dataValidation allowBlank="1" showInputMessage="1" showErrorMessage="1" prompt="Automaticky určený den v týdnu" sqref="C3:H3" xr:uid="{00000000-0002-0000-0100-000000000000}"/>
    <dataValidation allowBlank="1" showInputMessage="1" showErrorMessage="1" prompt="Rok v této buňce se aktualizuje automaticky podle roku zadaného na listu Leden. V následujícím kalendáři mají data předchozího a následujícího měsíce světlejší odstín písma." sqref="B2:D2" xr:uid="{00000000-0002-0000-0100-000001000000}"/>
    <dataValidation allowBlank="1" showInputMessage="1" showErrorMessage="1" prompt="Tento řádek obsahuje názvy dní v týdnu tohoto kalendáře. Tato buňka obsahuje den, kterým začíná týden. Pokud chcete změnit první den týdne, zadejte ho do buňky L5 na lednovém listu." sqref="B3" xr:uid="{00000000-0002-0000-0100-000002000000}"/>
    <dataValidation allowBlank="1" showInputMessage="1" showErrorMessage="1" prompt="Únorový měsíční kalendář" sqref="A1" xr:uid="{00000000-0002-0000-0100-000003000000}"/>
    <dataValidation allowBlank="1" showInputMessage="1" prompt="Do buňky níže zadejte poznámky k měsíci." sqref="D14:H14" xr:uid="{00000000-0002-0000-0100-000004000000}"/>
    <dataValidation allowBlank="1" showInputMessage="1" prompt="Do této buňky zadejte poznámky k měsíci." sqref="D15:H15" xr:uid="{00000000-0002-0000-0100-000005000000}"/>
    <dataValidation allowBlank="1" showInputMessage="1" showErrorMessage="1" prompt="Tento řádek a řádky 7, 9, 11, 13 a 15 obsahují buňky pro zadání denních poznámek ke kalendářnímu dni v předchozí buňce." sqref="B5" xr:uid="{00000000-0002-0000-0100-000006000000}"/>
    <dataValidation allowBlank="1" showInputMessage="1" showErrorMessage="1" prompt="Tento řádek a řádky 6, 8, 10, 12 a 14 obsahují kalendářní dny v týdnu. Pokud tato buňka neobsahuje číslo 1, jde o den z předchozího měsíce. Poznámky zadejte do buňky D15." sqref="B4" xr:uid="{00000000-0002-0000-01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9" tint="0.59999389629810485"/>
    <pageSetUpPr fitToPage="1"/>
  </sheetPr>
  <dimension ref="B1:I15"/>
  <sheetViews>
    <sheetView showGridLines="0" zoomScaleNormal="100" workbookViewId="0">
      <selection activeCell="J11" sqref="J11"/>
    </sheetView>
  </sheetViews>
  <sheetFormatPr defaultColWidth="8.69921875" defaultRowHeight="20.399999999999999" x14ac:dyDescent="0.25"/>
  <cols>
    <col min="1" max="1" width="1.59765625" style="1" customWidth="1"/>
    <col min="2" max="6" width="16.59765625" style="1" customWidth="1"/>
    <col min="7" max="8" width="16.59765625" style="41" customWidth="1"/>
    <col min="9" max="9" width="1.59765625" style="1" customWidth="1"/>
    <col min="10" max="10" width="8.59765625" style="1" customWidth="1"/>
    <col min="11" max="16384" width="8.69921875" style="1"/>
  </cols>
  <sheetData>
    <row r="1" spans="2:9" ht="9" customHeight="1" x14ac:dyDescent="0.25">
      <c r="I1" s="1" t="s">
        <v>1</v>
      </c>
    </row>
    <row r="2" spans="2:9" ht="96" customHeight="1" x14ac:dyDescent="0.25">
      <c r="B2" s="94" t="str">
        <f>"Březen "&amp;KalendářníRok</f>
        <v>Březen 2026</v>
      </c>
      <c r="C2" s="94"/>
      <c r="D2" s="94"/>
      <c r="E2" s="2"/>
      <c r="F2" s="2"/>
      <c r="G2" s="48"/>
      <c r="H2" s="42"/>
    </row>
    <row r="3" spans="2:9" s="8" customFormat="1" ht="24" customHeight="1" x14ac:dyDescent="0.25">
      <c r="B3" s="17" t="str">
        <f>ZačátekTýdne</f>
        <v>pondělí</v>
      </c>
      <c r="C3" s="18" t="str">
        <f>TEXT(C4,"dddd")</f>
        <v>úterý</v>
      </c>
      <c r="D3" s="18" t="str">
        <f t="shared" ref="D3:H3" si="0">TEXT(D4,"dddd")</f>
        <v>středa</v>
      </c>
      <c r="E3" s="18" t="str">
        <f t="shared" si="0"/>
        <v>čtvrtek</v>
      </c>
      <c r="F3" s="18" t="str">
        <f t="shared" si="0"/>
        <v>pátek</v>
      </c>
      <c r="G3" s="61" t="str">
        <f t="shared" si="0"/>
        <v>sobota</v>
      </c>
      <c r="H3" s="56" t="str">
        <f t="shared" si="0"/>
        <v>neděle</v>
      </c>
    </row>
    <row r="4" spans="2:9" s="4" customFormat="1" ht="24" customHeight="1" x14ac:dyDescent="0.35">
      <c r="B4" s="38">
        <f t="array" ref="B4:H4">DnyATýdny+DATE(KalendářníRok,3,1)-WEEKDAY(DATE(KalendářníRok,3,1),(ZačátekTýdne="pondělí")+1)+1</f>
        <v>46076</v>
      </c>
      <c r="C4" s="38">
        <v>46077</v>
      </c>
      <c r="D4" s="38">
        <v>46078</v>
      </c>
      <c r="E4" s="38">
        <v>46079</v>
      </c>
      <c r="F4" s="38">
        <v>46080</v>
      </c>
      <c r="G4" s="57">
        <v>46081</v>
      </c>
      <c r="H4" s="57">
        <v>46082</v>
      </c>
    </row>
    <row r="5" spans="2:9" s="10" customFormat="1" ht="56.1" customHeight="1" x14ac:dyDescent="0.25">
      <c r="B5" s="20"/>
      <c r="C5" s="20"/>
      <c r="D5" s="20"/>
      <c r="E5" s="20"/>
      <c r="F5" s="20"/>
      <c r="G5" s="75" t="s">
        <v>7</v>
      </c>
      <c r="H5" s="75" t="s">
        <v>7</v>
      </c>
    </row>
    <row r="6" spans="2:9" s="4" customFormat="1" ht="24" customHeight="1" x14ac:dyDescent="0.25">
      <c r="B6" s="39">
        <f t="array" ref="B6:H6">DnyATýdny+DATE(KalendářníRok,3,1)-WEEKDAY(DATE(KalendářníRok,3,1),(ZačátekTýdne="pondělí")+1)+8</f>
        <v>46083</v>
      </c>
      <c r="C6" s="39">
        <v>46084</v>
      </c>
      <c r="D6" s="39">
        <v>46085</v>
      </c>
      <c r="E6" s="39">
        <v>46086</v>
      </c>
      <c r="F6" s="39">
        <v>46087</v>
      </c>
      <c r="G6" s="59">
        <v>46088</v>
      </c>
      <c r="H6" s="59">
        <v>46089</v>
      </c>
    </row>
    <row r="7" spans="2:9" s="10" customFormat="1" ht="56.1" customHeight="1" x14ac:dyDescent="0.25">
      <c r="B7" s="19"/>
      <c r="C7" s="19"/>
      <c r="D7" s="19"/>
      <c r="E7" s="19"/>
      <c r="F7" s="19"/>
      <c r="G7" s="76" t="s">
        <v>8</v>
      </c>
      <c r="H7" s="76" t="s">
        <v>8</v>
      </c>
    </row>
    <row r="8" spans="2:9" s="4" customFormat="1" ht="24" customHeight="1" x14ac:dyDescent="0.25">
      <c r="B8" s="40">
        <f t="array" ref="B8:H8">DnyATýdny+DATE(KalendářníRok,3,1)-WEEKDAY(DATE(KalendářníRok,3,1),(ZačátekTýdne="pondělí")+1)+15</f>
        <v>46090</v>
      </c>
      <c r="C8" s="40">
        <v>46091</v>
      </c>
      <c r="D8" s="40">
        <v>46092</v>
      </c>
      <c r="E8" s="40">
        <v>46093</v>
      </c>
      <c r="F8" s="40">
        <v>46094</v>
      </c>
      <c r="G8" s="60">
        <v>46095</v>
      </c>
      <c r="H8" s="60">
        <v>46096</v>
      </c>
    </row>
    <row r="9" spans="2:9" s="10" customFormat="1" ht="56.1" customHeight="1" x14ac:dyDescent="0.25">
      <c r="B9" s="20"/>
      <c r="C9" s="20"/>
      <c r="D9" s="20"/>
      <c r="E9" s="20"/>
      <c r="F9" s="20"/>
      <c r="G9" s="75" t="s">
        <v>7</v>
      </c>
      <c r="H9" s="75" t="s">
        <v>7</v>
      </c>
    </row>
    <row r="10" spans="2:9" s="4" customFormat="1" ht="24" customHeight="1" x14ac:dyDescent="0.25">
      <c r="B10" s="39">
        <f t="array" ref="B10:H10">DnyATýdny+DATE(KalendářníRok,3,1)-WEEKDAY(DATE(KalendářníRok,3,1),(ZačátekTýdne="pondělí")+1)+22</f>
        <v>46097</v>
      </c>
      <c r="C10" s="39">
        <v>46098</v>
      </c>
      <c r="D10" s="39">
        <v>46099</v>
      </c>
      <c r="E10" s="39">
        <v>46100</v>
      </c>
      <c r="F10" s="39">
        <v>46101</v>
      </c>
      <c r="G10" s="59">
        <v>46102</v>
      </c>
      <c r="H10" s="59">
        <v>46103</v>
      </c>
    </row>
    <row r="11" spans="2:9" s="10" customFormat="1" ht="56.1" customHeight="1" x14ac:dyDescent="0.25">
      <c r="B11" s="19"/>
      <c r="C11" s="19"/>
      <c r="D11" s="19"/>
      <c r="E11" s="19"/>
      <c r="F11" s="19"/>
      <c r="G11" s="77" t="s">
        <v>7</v>
      </c>
      <c r="H11" s="76" t="s">
        <v>8</v>
      </c>
    </row>
    <row r="12" spans="2:9" s="4" customFormat="1" ht="24" customHeight="1" x14ac:dyDescent="0.25">
      <c r="B12" s="40">
        <f t="array" ref="B12:H12">DnyATýdny+DATE(KalendářníRok,3,1)-WEEKDAY(DATE(KalendářníRok,3,1),(ZačátekTýdne="pondělí")+1)+29</f>
        <v>46104</v>
      </c>
      <c r="C12" s="40">
        <v>46105</v>
      </c>
      <c r="D12" s="40">
        <v>46106</v>
      </c>
      <c r="E12" s="40">
        <v>46107</v>
      </c>
      <c r="F12" s="40">
        <v>46108</v>
      </c>
      <c r="G12" s="60">
        <v>46109</v>
      </c>
      <c r="H12" s="60">
        <v>46110</v>
      </c>
    </row>
    <row r="13" spans="2:9" s="10" customFormat="1" ht="56.1" customHeight="1" x14ac:dyDescent="0.25">
      <c r="B13" s="20"/>
      <c r="C13" s="20"/>
      <c r="D13" s="20"/>
      <c r="E13" s="20"/>
      <c r="F13" s="20"/>
      <c r="G13" s="75" t="s">
        <v>7</v>
      </c>
      <c r="H13" s="74" t="s">
        <v>8</v>
      </c>
    </row>
    <row r="14" spans="2:9" s="4" customFormat="1" ht="24" customHeight="1" x14ac:dyDescent="0.25">
      <c r="B14" s="39">
        <f t="array" ref="B14:C14">DnyATýdny+DATE(KalendářníRok,3,1)-WEEKDAY(DATE(KalendářníRok,3,1),(ZačátekTýdne="pondělí")+1)+36</f>
        <v>46111</v>
      </c>
      <c r="C14" s="39">
        <v>46112</v>
      </c>
      <c r="D14" s="95" t="s">
        <v>0</v>
      </c>
      <c r="E14" s="95"/>
      <c r="F14" s="95"/>
      <c r="G14" s="95"/>
      <c r="H14" s="96"/>
    </row>
    <row r="15" spans="2:9" s="10" customFormat="1" ht="56.1" customHeight="1" x14ac:dyDescent="0.25">
      <c r="B15" s="19"/>
      <c r="C15" s="19"/>
      <c r="D15" s="97"/>
      <c r="E15" s="97"/>
      <c r="F15" s="97"/>
      <c r="G15" s="97"/>
      <c r="H15" s="98"/>
    </row>
  </sheetData>
  <mergeCells count="3">
    <mergeCell ref="B2:D2"/>
    <mergeCell ref="D14:H14"/>
    <mergeCell ref="D15:H15"/>
  </mergeCells>
  <conditionalFormatting sqref="B4:G4">
    <cfRule type="expression" dxfId="19" priority="1">
      <formula>DAY(B4)&gt;8</formula>
    </cfRule>
  </conditionalFormatting>
  <conditionalFormatting sqref="B12:H12 B14:C14">
    <cfRule type="expression" dxfId="18" priority="2">
      <formula>AND(DAY(B12)&gt;=1,DAY(B12)&lt;=15)</formula>
    </cfRule>
  </conditionalFormatting>
  <dataValidations count="8">
    <dataValidation allowBlank="1" showInputMessage="1" showErrorMessage="1" prompt="Březnový měsíční kalendář" sqref="A1" xr:uid="{00000000-0002-0000-0200-000000000000}"/>
    <dataValidation allowBlank="1" showInputMessage="1" showErrorMessage="1" prompt="Rok v této buňce se aktualizuje automaticky podle roku zadaného na listu Leden. V následujícím kalendáři mají data předchozího a následujícího měsíce světlejší odstín písma." sqref="B2:D2" xr:uid="{00000000-0002-0000-0200-000001000000}"/>
    <dataValidation allowBlank="1" showInputMessage="1" showErrorMessage="1" prompt="Automaticky určený den v týdnu" sqref="C3:H3" xr:uid="{00000000-0002-0000-0200-000002000000}"/>
    <dataValidation allowBlank="1" showInputMessage="1" showErrorMessage="1" prompt="Tento řádek a řádky 6, 8, 10, 12 a 14 obsahují kalendářní dny v týdnu. Pokud tato buňka neobsahuje číslo 1, jde o den z předchozího měsíce. Poznámky zadejte do buňky D15." sqref="B4" xr:uid="{00000000-0002-0000-0200-000003000000}"/>
    <dataValidation allowBlank="1" showInputMessage="1" showErrorMessage="1" prompt="Tento řádek a řádky 7, 9, 11, 13 a 15 obsahují buňky pro zadání denních poznámek ke kalendářnímu dni v předchozí buňce." sqref="B5" xr:uid="{00000000-0002-0000-0200-000004000000}"/>
    <dataValidation allowBlank="1" showInputMessage="1" prompt="Do této buňky zadejte poznámky k měsíci." sqref="D15:H15" xr:uid="{00000000-0002-0000-0200-000005000000}"/>
    <dataValidation allowBlank="1" showInputMessage="1" prompt="Do buňky níže zadejte poznámky k měsíci." sqref="D14:H14" xr:uid="{00000000-0002-0000-0200-000006000000}"/>
    <dataValidation allowBlank="1" showInputMessage="1" showErrorMessage="1" prompt="Tento řádek obsahuje názvy dní v týdnu tohoto kalendáře. Tato buňka obsahuje den, kterým začíná týden. Pokud chcete změnit první den týdne, zadejte ho do buňky L5 na lednovém listu." sqref="B3" xr:uid="{00000000-0002-0000-02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9" tint="0.59999389629810485"/>
    <pageSetUpPr fitToPage="1"/>
  </sheetPr>
  <dimension ref="B1:I15"/>
  <sheetViews>
    <sheetView showGridLines="0" workbookViewId="0">
      <selection activeCell="O9" sqref="O9"/>
    </sheetView>
  </sheetViews>
  <sheetFormatPr defaultColWidth="8.69921875" defaultRowHeight="20.399999999999999" x14ac:dyDescent="0.25"/>
  <cols>
    <col min="1" max="1" width="1.59765625" style="1" customWidth="1"/>
    <col min="2" max="6" width="16.59765625" style="1" customWidth="1"/>
    <col min="7" max="8" width="16.59765625" style="41" customWidth="1"/>
    <col min="9" max="9" width="1.59765625" style="1" customWidth="1"/>
    <col min="10" max="10" width="8.59765625" style="1" customWidth="1"/>
    <col min="11" max="16384" width="8.69921875" style="1"/>
  </cols>
  <sheetData>
    <row r="1" spans="2:9" ht="9" customHeight="1" x14ac:dyDescent="0.25">
      <c r="I1" s="1" t="s">
        <v>1</v>
      </c>
    </row>
    <row r="2" spans="2:9" ht="96" customHeight="1" x14ac:dyDescent="0.25">
      <c r="B2" s="94" t="str">
        <f>"Duben "&amp;KalendářníRok</f>
        <v>Duben 2026</v>
      </c>
      <c r="C2" s="94"/>
      <c r="D2" s="94"/>
      <c r="E2" s="2"/>
      <c r="F2" s="2"/>
      <c r="G2" s="48"/>
      <c r="H2" s="42"/>
    </row>
    <row r="3" spans="2:9" s="8" customFormat="1" ht="24" customHeight="1" x14ac:dyDescent="0.25">
      <c r="B3" s="17" t="str">
        <f>ZačátekTýdne</f>
        <v>pondělí</v>
      </c>
      <c r="C3" s="18" t="str">
        <f>TEXT(C4,"dddd")</f>
        <v>úterý</v>
      </c>
      <c r="D3" s="18" t="str">
        <f t="shared" ref="D3:H3" si="0">TEXT(D4,"dddd")</f>
        <v>středa</v>
      </c>
      <c r="E3" s="18" t="str">
        <f t="shared" si="0"/>
        <v>čtvrtek</v>
      </c>
      <c r="F3" s="18" t="str">
        <f t="shared" si="0"/>
        <v>pátek</v>
      </c>
      <c r="G3" s="61" t="str">
        <f t="shared" si="0"/>
        <v>sobota</v>
      </c>
      <c r="H3" s="56" t="str">
        <f t="shared" si="0"/>
        <v>neděle</v>
      </c>
    </row>
    <row r="4" spans="2:9" s="4" customFormat="1" ht="24" customHeight="1" x14ac:dyDescent="0.35">
      <c r="B4" s="38">
        <f t="array" ref="B4:H4">DnyATýdny+DATE(KalendářníRok,4,1)-WEEKDAY(DATE(KalendářníRok,4,1),(ZačátekTýdne="pondělí")+1)+1</f>
        <v>46111</v>
      </c>
      <c r="C4" s="38">
        <v>46112</v>
      </c>
      <c r="D4" s="38">
        <v>46113</v>
      </c>
      <c r="E4" s="38">
        <v>46114</v>
      </c>
      <c r="F4" s="38">
        <v>46115</v>
      </c>
      <c r="G4" s="57">
        <v>46116</v>
      </c>
      <c r="H4" s="57">
        <v>46117</v>
      </c>
    </row>
    <row r="5" spans="2:9" s="10" customFormat="1" ht="56.1" customHeight="1" x14ac:dyDescent="0.25">
      <c r="B5" s="20"/>
      <c r="C5" s="20"/>
      <c r="D5" s="20"/>
      <c r="E5" s="20"/>
      <c r="F5" s="20"/>
      <c r="G5" s="75" t="s">
        <v>7</v>
      </c>
      <c r="H5" s="74" t="s">
        <v>8</v>
      </c>
    </row>
    <row r="6" spans="2:9" s="4" customFormat="1" ht="24" customHeight="1" x14ac:dyDescent="0.25">
      <c r="B6" s="39">
        <f t="array" ref="B6:H6">DnyATýdny+DATE(KalendářníRok,4,1)-WEEKDAY(DATE(KalendářníRok,4,1),(ZačátekTýdne="pondělí")+1)+8</f>
        <v>46118</v>
      </c>
      <c r="C6" s="39">
        <v>46119</v>
      </c>
      <c r="D6" s="39">
        <v>46120</v>
      </c>
      <c r="E6" s="39">
        <v>46121</v>
      </c>
      <c r="F6" s="39">
        <v>46122</v>
      </c>
      <c r="G6" s="59">
        <v>46123</v>
      </c>
      <c r="H6" s="62">
        <v>46124</v>
      </c>
    </row>
    <row r="7" spans="2:9" s="10" customFormat="1" ht="56.1" customHeight="1" x14ac:dyDescent="0.25">
      <c r="B7" s="19"/>
      <c r="C7" s="19"/>
      <c r="D7" s="19"/>
      <c r="E7" s="19"/>
      <c r="F7" s="19"/>
      <c r="G7" s="77" t="s">
        <v>7</v>
      </c>
      <c r="H7" s="77" t="s">
        <v>7</v>
      </c>
    </row>
    <row r="8" spans="2:9" s="4" customFormat="1" ht="24" customHeight="1" x14ac:dyDescent="0.25">
      <c r="B8" s="40">
        <f t="array" ref="B8:H8">DnyATýdny+DATE(KalendářníRok,4,1)-WEEKDAY(DATE(KalendářníRok,4,1),(ZačátekTýdne="pondělí")+1)+15</f>
        <v>46125</v>
      </c>
      <c r="C8" s="40">
        <v>46126</v>
      </c>
      <c r="D8" s="40">
        <v>46127</v>
      </c>
      <c r="E8" s="40">
        <v>46128</v>
      </c>
      <c r="F8" s="40">
        <v>46129</v>
      </c>
      <c r="G8" s="60">
        <v>46130</v>
      </c>
      <c r="H8" s="63">
        <v>46131</v>
      </c>
    </row>
    <row r="9" spans="2:9" s="10" customFormat="1" ht="56.1" customHeight="1" x14ac:dyDescent="0.25">
      <c r="B9" s="20"/>
      <c r="C9" s="20"/>
      <c r="D9" s="20"/>
      <c r="E9" s="20"/>
      <c r="F9" s="20"/>
      <c r="G9" s="75" t="s">
        <v>7</v>
      </c>
      <c r="H9" s="75" t="s">
        <v>7</v>
      </c>
    </row>
    <row r="10" spans="2:9" s="4" customFormat="1" ht="24" customHeight="1" x14ac:dyDescent="0.25">
      <c r="B10" s="39">
        <f t="array" ref="B10:H10">DnyATýdny+DATE(KalendářníRok,4,1)-WEEKDAY(DATE(KalendářníRok,4,1),(ZačátekTýdne="pondělí")+1)+22</f>
        <v>46132</v>
      </c>
      <c r="C10" s="39">
        <v>46133</v>
      </c>
      <c r="D10" s="39">
        <v>46134</v>
      </c>
      <c r="E10" s="39">
        <v>46135</v>
      </c>
      <c r="F10" s="39">
        <v>46136</v>
      </c>
      <c r="G10" s="59">
        <v>46137</v>
      </c>
      <c r="H10" s="62">
        <v>46138</v>
      </c>
    </row>
    <row r="11" spans="2:9" s="10" customFormat="1" ht="56.1" customHeight="1" x14ac:dyDescent="0.25">
      <c r="B11" s="19"/>
      <c r="C11" s="19"/>
      <c r="D11" s="19"/>
      <c r="E11" s="19"/>
      <c r="F11" s="19"/>
      <c r="G11" s="76" t="s">
        <v>8</v>
      </c>
      <c r="H11" s="77" t="s">
        <v>7</v>
      </c>
    </row>
    <row r="12" spans="2:9" s="4" customFormat="1" ht="24" customHeight="1" x14ac:dyDescent="0.25">
      <c r="B12" s="40">
        <f t="array" ref="B12:H12">DnyATýdny+DATE(KalendářníRok,4,1)-WEEKDAY(DATE(KalendářníRok,4,1),(ZačátekTýdne="pondělí")+1)+29</f>
        <v>46139</v>
      </c>
      <c r="C12" s="40">
        <v>46140</v>
      </c>
      <c r="D12" s="40">
        <v>46141</v>
      </c>
      <c r="E12" s="40">
        <v>46142</v>
      </c>
      <c r="F12" s="40">
        <v>46143</v>
      </c>
      <c r="G12" s="60">
        <v>46144</v>
      </c>
      <c r="H12" s="60">
        <v>46145</v>
      </c>
    </row>
    <row r="13" spans="2:9" s="10" customFormat="1" ht="56.1" customHeight="1" x14ac:dyDescent="0.25">
      <c r="B13" s="20"/>
      <c r="C13" s="20"/>
      <c r="D13" s="20"/>
      <c r="E13" s="20"/>
      <c r="F13" s="20"/>
      <c r="G13" s="58"/>
      <c r="H13" s="58"/>
    </row>
    <row r="14" spans="2:9" s="4" customFormat="1" ht="24" customHeight="1" x14ac:dyDescent="0.25">
      <c r="B14" s="39">
        <f t="array" ref="B14:C14">DnyATýdny+DATE(KalendářníRok,4,1)-WEEKDAY(DATE(KalendářníRok,4,1),(ZačátekTýdne="pondělí")+1)+36</f>
        <v>46146</v>
      </c>
      <c r="C14" s="39">
        <v>46147</v>
      </c>
      <c r="D14" s="95" t="s">
        <v>0</v>
      </c>
      <c r="E14" s="95"/>
      <c r="F14" s="95"/>
      <c r="G14" s="95"/>
      <c r="H14" s="96"/>
    </row>
    <row r="15" spans="2:9" s="10" customFormat="1" ht="56.1" customHeight="1" x14ac:dyDescent="0.25">
      <c r="B15" s="19"/>
      <c r="C15" s="19"/>
      <c r="D15" s="97"/>
      <c r="E15" s="97"/>
      <c r="F15" s="97"/>
      <c r="G15" s="97"/>
      <c r="H15" s="98"/>
    </row>
  </sheetData>
  <mergeCells count="3">
    <mergeCell ref="B2:D2"/>
    <mergeCell ref="D14:H14"/>
    <mergeCell ref="D15:H15"/>
  </mergeCells>
  <conditionalFormatting sqref="B4:G4">
    <cfRule type="expression" dxfId="17" priority="1">
      <formula>DAY(B4)&gt;8</formula>
    </cfRule>
  </conditionalFormatting>
  <conditionalFormatting sqref="B12:H12 B14:C14">
    <cfRule type="expression" dxfId="16" priority="2">
      <formula>AND(DAY(B12)&gt;=1,DAY(B12)&lt;=15)</formula>
    </cfRule>
  </conditionalFormatting>
  <dataValidations count="8">
    <dataValidation allowBlank="1" showInputMessage="1" showErrorMessage="1" prompt="Automaticky určený den v týdnu" sqref="C3:H3" xr:uid="{00000000-0002-0000-0300-000000000000}"/>
    <dataValidation allowBlank="1" showInputMessage="1" showErrorMessage="1" prompt="Rok v této buňce se aktualizuje automaticky podle roku zadaného na listu Leden. V následujícím kalendáři mají data předchozího a následujícího měsíce světlejší odstín písma." sqref="B2:D2" xr:uid="{00000000-0002-0000-0300-000001000000}"/>
    <dataValidation allowBlank="1" showInputMessage="1" showErrorMessage="1" prompt="Dubnový měsíční kalendář" sqref="A1" xr:uid="{00000000-0002-0000-0300-000002000000}"/>
    <dataValidation allowBlank="1" showInputMessage="1" showErrorMessage="1" prompt="Tento řádek obsahuje názvy dní v týdnu tohoto kalendáře. Tato buňka obsahuje den, kterým začíná týden. Pokud chcete změnit první den týdne, zadejte ho do buňky L5 na lednovém listu." sqref="B3" xr:uid="{00000000-0002-0000-0300-000003000000}"/>
    <dataValidation allowBlank="1" showInputMessage="1" prompt="Do buňky níže zadejte poznámky k měsíci." sqref="D14:H14" xr:uid="{00000000-0002-0000-0300-000004000000}"/>
    <dataValidation allowBlank="1" showInputMessage="1" prompt="Do této buňky zadejte poznámky k měsíci." sqref="D15:H15" xr:uid="{00000000-0002-0000-0300-000005000000}"/>
    <dataValidation allowBlank="1" showInputMessage="1" showErrorMessage="1" prompt="Tento řádek a řádky 7, 9, 11, 13 a 15 obsahují buňky pro zadání denních poznámek ke kalendářnímu dni v předchozí buňce." sqref="B5" xr:uid="{00000000-0002-0000-0300-000006000000}"/>
    <dataValidation allowBlank="1" showInputMessage="1" showErrorMessage="1" prompt="Tento řádek a řádky 6, 8, 10, 12 a 14 obsahují kalendářní dny v týdnu. Pokud tato buňka neobsahuje číslo 1, jde o den z předchozího měsíce. Poznámky zadejte do buňky D15." sqref="B4" xr:uid="{00000000-0002-0000-03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9" tint="0.59999389629810485"/>
    <pageSetUpPr fitToPage="1"/>
  </sheetPr>
  <dimension ref="B1:I15"/>
  <sheetViews>
    <sheetView showGridLines="0" tabSelected="1" workbookViewId="0">
      <selection activeCell="L9" sqref="L9"/>
    </sheetView>
  </sheetViews>
  <sheetFormatPr defaultColWidth="8.69921875" defaultRowHeight="20.399999999999999" x14ac:dyDescent="0.25"/>
  <cols>
    <col min="1" max="1" width="1.59765625" style="1" customWidth="1"/>
    <col min="2" max="6" width="16.59765625" style="1" customWidth="1"/>
    <col min="7" max="8" width="16.59765625" style="41" customWidth="1"/>
    <col min="9" max="9" width="1.59765625" style="1" customWidth="1"/>
    <col min="10" max="10" width="8.59765625" style="1" customWidth="1"/>
    <col min="11" max="16384" width="8.69921875" style="1"/>
  </cols>
  <sheetData>
    <row r="1" spans="2:9" ht="9" customHeight="1" x14ac:dyDescent="0.25">
      <c r="I1" s="1" t="s">
        <v>1</v>
      </c>
    </row>
    <row r="2" spans="2:9" ht="96" customHeight="1" x14ac:dyDescent="0.25">
      <c r="B2" s="94" t="str">
        <f>"Květen "&amp;KalendářníRok</f>
        <v>Květen 2026</v>
      </c>
      <c r="C2" s="94"/>
      <c r="D2" s="94"/>
      <c r="E2" s="2"/>
      <c r="F2" s="2"/>
      <c r="G2" s="48"/>
      <c r="H2" s="42"/>
    </row>
    <row r="3" spans="2:9" s="8" customFormat="1" ht="24" customHeight="1" x14ac:dyDescent="0.25">
      <c r="B3" s="17" t="str">
        <f>ZačátekTýdne</f>
        <v>pondělí</v>
      </c>
      <c r="C3" s="18" t="str">
        <f>TEXT(C4,"dddd")</f>
        <v>úterý</v>
      </c>
      <c r="D3" s="18" t="str">
        <f t="shared" ref="D3:H3" si="0">TEXT(D4,"dddd")</f>
        <v>středa</v>
      </c>
      <c r="E3" s="18" t="str">
        <f t="shared" si="0"/>
        <v>čtvrtek</v>
      </c>
      <c r="F3" s="18" t="str">
        <f t="shared" si="0"/>
        <v>pátek</v>
      </c>
      <c r="G3" s="61" t="str">
        <f t="shared" si="0"/>
        <v>sobota</v>
      </c>
      <c r="H3" s="56" t="str">
        <f t="shared" si="0"/>
        <v>neděle</v>
      </c>
    </row>
    <row r="4" spans="2:9" s="4" customFormat="1" ht="24" customHeight="1" x14ac:dyDescent="0.35">
      <c r="B4" s="38">
        <f t="array" ref="B4:H4">DnyATýdny+DATE(KalendářníRok,5,1)-WEEKDAY(DATE(KalendářníRok,5,1),(ZačátekTýdne="pondělí")+1)+1</f>
        <v>46139</v>
      </c>
      <c r="C4" s="38">
        <v>46140</v>
      </c>
      <c r="D4" s="38">
        <v>46141</v>
      </c>
      <c r="E4" s="38">
        <v>46142</v>
      </c>
      <c r="F4" s="38">
        <v>46143</v>
      </c>
      <c r="G4" s="57">
        <v>46144</v>
      </c>
      <c r="H4" s="57">
        <v>46145</v>
      </c>
    </row>
    <row r="5" spans="2:9" s="10" customFormat="1" ht="56.1" customHeight="1" x14ac:dyDescent="0.25">
      <c r="B5" s="20"/>
      <c r="C5" s="20"/>
      <c r="D5" s="20"/>
      <c r="E5" s="20"/>
      <c r="F5" s="20"/>
      <c r="G5" s="75" t="s">
        <v>7</v>
      </c>
      <c r="H5" s="74" t="s">
        <v>8</v>
      </c>
    </row>
    <row r="6" spans="2:9" s="4" customFormat="1" ht="24" customHeight="1" x14ac:dyDescent="0.25">
      <c r="B6" s="39">
        <f t="array" ref="B6:H6">DnyATýdny+DATE(KalendářníRok,5,1)-WEEKDAY(DATE(KalendářníRok,5,1),(ZačátekTýdne="pondělí")+1)+8</f>
        <v>46146</v>
      </c>
      <c r="C6" s="39">
        <v>46147</v>
      </c>
      <c r="D6" s="39">
        <v>46148</v>
      </c>
      <c r="E6" s="39">
        <v>46149</v>
      </c>
      <c r="F6" s="39">
        <v>46150</v>
      </c>
      <c r="G6" s="59">
        <v>46151</v>
      </c>
      <c r="H6" s="59">
        <v>46152</v>
      </c>
    </row>
    <row r="7" spans="2:9" s="10" customFormat="1" ht="56.1" customHeight="1" x14ac:dyDescent="0.25">
      <c r="B7" s="19"/>
      <c r="C7" s="19"/>
      <c r="D7" s="19"/>
      <c r="E7" s="19"/>
      <c r="F7" s="19"/>
      <c r="G7" s="76" t="s">
        <v>8</v>
      </c>
      <c r="H7" s="77" t="s">
        <v>7</v>
      </c>
    </row>
    <row r="8" spans="2:9" s="4" customFormat="1" ht="24" customHeight="1" x14ac:dyDescent="0.25">
      <c r="B8" s="40">
        <f t="array" ref="B8:H8">DnyATýdny+DATE(KalendářníRok,5,1)-WEEKDAY(DATE(KalendářníRok,5,1),(ZačátekTýdne="pondělí")+1)+15</f>
        <v>46153</v>
      </c>
      <c r="C8" s="40">
        <v>46154</v>
      </c>
      <c r="D8" s="40">
        <v>46155</v>
      </c>
      <c r="E8" s="40">
        <v>46156</v>
      </c>
      <c r="F8" s="40">
        <v>46157</v>
      </c>
      <c r="G8" s="60">
        <v>46158</v>
      </c>
      <c r="H8" s="60">
        <v>46159</v>
      </c>
    </row>
    <row r="9" spans="2:9" s="10" customFormat="1" ht="56.1" customHeight="1" x14ac:dyDescent="0.25">
      <c r="B9" s="20"/>
      <c r="C9" s="20"/>
      <c r="D9" s="20"/>
      <c r="E9" s="20"/>
      <c r="F9" s="20"/>
      <c r="G9" s="75" t="s">
        <v>7</v>
      </c>
      <c r="H9" s="75" t="s">
        <v>7</v>
      </c>
    </row>
    <row r="10" spans="2:9" s="4" customFormat="1" ht="24" customHeight="1" x14ac:dyDescent="0.25">
      <c r="B10" s="39">
        <f t="array" ref="B10:H10">DnyATýdny+DATE(KalendářníRok,5,1)-WEEKDAY(DATE(KalendářníRok,5,1),(ZačátekTýdne="pondělí")+1)+22</f>
        <v>46160</v>
      </c>
      <c r="C10" s="39">
        <v>46161</v>
      </c>
      <c r="D10" s="39">
        <v>46162</v>
      </c>
      <c r="E10" s="39">
        <v>46163</v>
      </c>
      <c r="F10" s="39">
        <v>46164</v>
      </c>
      <c r="G10" s="59">
        <v>46165</v>
      </c>
      <c r="H10" s="59">
        <v>46166</v>
      </c>
    </row>
    <row r="11" spans="2:9" s="10" customFormat="1" ht="56.1" customHeight="1" x14ac:dyDescent="0.25">
      <c r="B11" s="19"/>
      <c r="C11" s="19"/>
      <c r="D11" s="19"/>
      <c r="E11" s="19"/>
      <c r="F11" s="19"/>
      <c r="G11" s="77" t="s">
        <v>7</v>
      </c>
      <c r="H11" s="77" t="s">
        <v>7</v>
      </c>
    </row>
    <row r="12" spans="2:9" s="4" customFormat="1" ht="24" customHeight="1" x14ac:dyDescent="0.25">
      <c r="B12" s="40">
        <f t="array" ref="B12:H12">DnyATýdny+DATE(KalendářníRok,5,1)-WEEKDAY(DATE(KalendářníRok,5,1),(ZačátekTýdne="pondělí")+1)+29</f>
        <v>46167</v>
      </c>
      <c r="C12" s="40">
        <v>46168</v>
      </c>
      <c r="D12" s="40">
        <v>46169</v>
      </c>
      <c r="E12" s="40">
        <v>46170</v>
      </c>
      <c r="F12" s="40">
        <v>46171</v>
      </c>
      <c r="G12" s="60">
        <v>46172</v>
      </c>
      <c r="H12" s="60">
        <v>46173</v>
      </c>
    </row>
    <row r="13" spans="2:9" s="10" customFormat="1" ht="56.1" customHeight="1" x14ac:dyDescent="0.25">
      <c r="B13" s="20"/>
      <c r="C13" s="20"/>
      <c r="D13" s="20"/>
      <c r="E13" s="20"/>
      <c r="F13" s="20"/>
      <c r="G13" s="75" t="s">
        <v>7</v>
      </c>
      <c r="H13" s="75" t="s">
        <v>7</v>
      </c>
    </row>
    <row r="14" spans="2:9" s="4" customFormat="1" ht="24" customHeight="1" x14ac:dyDescent="0.25">
      <c r="B14" s="39">
        <f t="array" ref="B14:C14">DnyATýdny+DATE(KalendářníRok,5,1)-WEEKDAY(DATE(KalendářníRok,5,1),(ZačátekTýdne="pondělí")+1)+36</f>
        <v>46174</v>
      </c>
      <c r="C14" s="39">
        <v>46175</v>
      </c>
      <c r="D14" s="95" t="s">
        <v>0</v>
      </c>
      <c r="E14" s="95"/>
      <c r="F14" s="95"/>
      <c r="G14" s="95"/>
      <c r="H14" s="96"/>
    </row>
    <row r="15" spans="2:9" s="10" customFormat="1" ht="56.1" customHeight="1" x14ac:dyDescent="0.25">
      <c r="B15" s="19"/>
      <c r="C15" s="19"/>
      <c r="D15" s="97"/>
      <c r="E15" s="97"/>
      <c r="F15" s="97"/>
      <c r="G15" s="97"/>
      <c r="H15" s="98"/>
    </row>
  </sheetData>
  <mergeCells count="3">
    <mergeCell ref="B2:D2"/>
    <mergeCell ref="D14:H14"/>
    <mergeCell ref="D15:H15"/>
  </mergeCells>
  <conditionalFormatting sqref="B4:G4">
    <cfRule type="expression" dxfId="15" priority="1">
      <formula>DAY(B4)&gt;8</formula>
    </cfRule>
  </conditionalFormatting>
  <conditionalFormatting sqref="B12:H12 B14:C14">
    <cfRule type="expression" dxfId="14" priority="2">
      <formula>AND(DAY(B12)&gt;=1,DAY(B12)&lt;=15)</formula>
    </cfRule>
  </conditionalFormatting>
  <dataValidations count="8">
    <dataValidation allowBlank="1" showInputMessage="1" showErrorMessage="1" prompt="Automaticky určený den v týdnu" sqref="C3:H3" xr:uid="{00000000-0002-0000-0400-000000000000}"/>
    <dataValidation allowBlank="1" showInputMessage="1" showErrorMessage="1" prompt="Rok v této buňce se aktualizuje automaticky podle roku zadaného na listu Leden. V následujícím kalendáři mají data předchozího a následujícího měsíce světlejší odstín písma." sqref="B2:D2" xr:uid="{00000000-0002-0000-0400-000001000000}"/>
    <dataValidation allowBlank="1" showInputMessage="1" showErrorMessage="1" prompt="Květnový měsíční kalendář" sqref="A1" xr:uid="{00000000-0002-0000-0400-000002000000}"/>
    <dataValidation allowBlank="1" showInputMessage="1" showErrorMessage="1" prompt="Tento řádek a řádky 6, 8, 10, 12 a 14 obsahují kalendářní dny v týdnu. Pokud tato buňka neobsahuje číslo 1, jde o den z předchozího měsíce. Poznámky zadejte do buňky D15." sqref="B4" xr:uid="{00000000-0002-0000-0400-000003000000}"/>
    <dataValidation allowBlank="1" showInputMessage="1" showErrorMessage="1" prompt="Tento řádek a řádky 7, 9, 11, 13 a 15 obsahují buňky pro zadání denních poznámek ke kalendářnímu dni v předchozí buňce." sqref="B5" xr:uid="{00000000-0002-0000-0400-000004000000}"/>
    <dataValidation allowBlank="1" showInputMessage="1" prompt="Do této buňky zadejte poznámky k měsíci." sqref="D15:H15" xr:uid="{00000000-0002-0000-0400-000005000000}"/>
    <dataValidation allowBlank="1" showInputMessage="1" prompt="Do buňky níže zadejte poznámky k měsíci." sqref="D14:H14" xr:uid="{00000000-0002-0000-0400-000006000000}"/>
    <dataValidation allowBlank="1" showInputMessage="1" showErrorMessage="1" prompt="Tento řádek obsahuje názvy dní v týdnu tohoto kalendáře. Tato buňka obsahuje den, kterým začíná týden. Pokud chcete změnit první den týdne, zadejte ho do buňky L5 na lednovém listu." sqref="B3" xr:uid="{00000000-0002-0000-04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7" tint="0.59999389629810485"/>
    <pageSetUpPr fitToPage="1"/>
  </sheetPr>
  <dimension ref="B1:I15"/>
  <sheetViews>
    <sheetView showGridLines="0" zoomScaleNormal="100" workbookViewId="0">
      <selection activeCell="F7" sqref="F7"/>
    </sheetView>
  </sheetViews>
  <sheetFormatPr defaultColWidth="8.69921875" defaultRowHeight="13.8" x14ac:dyDescent="0.25"/>
  <cols>
    <col min="1" max="1" width="1.59765625" style="1" customWidth="1"/>
    <col min="2" max="8" width="16.59765625" style="1" customWidth="1"/>
    <col min="9" max="9" width="1.59765625" style="1" customWidth="1"/>
    <col min="10" max="10" width="8.59765625" style="1" customWidth="1"/>
    <col min="11" max="16384" width="8.69921875" style="1"/>
  </cols>
  <sheetData>
    <row r="1" spans="2:9" ht="9" customHeight="1" x14ac:dyDescent="0.25">
      <c r="I1" s="1" t="s">
        <v>1</v>
      </c>
    </row>
    <row r="2" spans="2:9" ht="96" customHeight="1" x14ac:dyDescent="0.25">
      <c r="B2" s="105" t="str">
        <f>"Červen "&amp;KalendářníRok</f>
        <v>Červen 2026</v>
      </c>
      <c r="C2" s="105"/>
      <c r="D2" s="105"/>
      <c r="E2" s="2"/>
      <c r="F2" s="2"/>
      <c r="G2" s="2"/>
      <c r="H2" s="3"/>
    </row>
    <row r="3" spans="2:9" s="8" customFormat="1" ht="24" customHeight="1" x14ac:dyDescent="0.25">
      <c r="B3" s="21" t="str">
        <f>ZačátekTýdne</f>
        <v>pondělí</v>
      </c>
      <c r="C3" s="22" t="str">
        <f>TEXT(C4,"dddd")</f>
        <v>úterý</v>
      </c>
      <c r="D3" s="22" t="str">
        <f t="shared" ref="D3:H3" si="0">TEXT(D4,"dddd")</f>
        <v>středa</v>
      </c>
      <c r="E3" s="22" t="str">
        <f t="shared" si="0"/>
        <v>čtvrtek</v>
      </c>
      <c r="F3" s="22" t="str">
        <f t="shared" si="0"/>
        <v>pátek</v>
      </c>
      <c r="G3" s="22" t="str">
        <f t="shared" si="0"/>
        <v>sobota</v>
      </c>
      <c r="H3" s="23" t="str">
        <f t="shared" si="0"/>
        <v>neděle</v>
      </c>
    </row>
    <row r="4" spans="2:9" s="4" customFormat="1" ht="24" customHeight="1" x14ac:dyDescent="0.25">
      <c r="B4" s="35">
        <f t="array" ref="B4:H4">DnyATýdny+DATE(KalendářníRok,6,1)-WEEKDAY(DATE(KalendářníRok,6,1),(ZačátekTýdne="pondělí")+1)+1</f>
        <v>46174</v>
      </c>
      <c r="C4" s="35">
        <v>46175</v>
      </c>
      <c r="D4" s="35">
        <v>46176</v>
      </c>
      <c r="E4" s="35">
        <v>46177</v>
      </c>
      <c r="F4" s="35">
        <v>46178</v>
      </c>
      <c r="G4" s="35">
        <v>46179</v>
      </c>
      <c r="H4" s="35">
        <v>46180</v>
      </c>
    </row>
    <row r="5" spans="2:9" s="10" customFormat="1" ht="56.1" customHeight="1" x14ac:dyDescent="0.25">
      <c r="B5" s="25"/>
      <c r="C5" s="25"/>
      <c r="D5" s="25"/>
      <c r="E5" s="25"/>
      <c r="F5" s="25"/>
      <c r="G5" s="125" t="s">
        <v>8</v>
      </c>
      <c r="H5" s="125" t="s">
        <v>8</v>
      </c>
    </row>
    <row r="6" spans="2:9" s="4" customFormat="1" ht="24" customHeight="1" x14ac:dyDescent="0.25">
      <c r="B6" s="36">
        <f t="array" ref="B6:H6">DnyATýdny+DATE(KalendářníRok,6,1)-WEEKDAY(DATE(KalendářníRok,6,1),(ZačátekTýdne="pondělí")+1)+8</f>
        <v>46181</v>
      </c>
      <c r="C6" s="36">
        <v>46182</v>
      </c>
      <c r="D6" s="36">
        <v>46183</v>
      </c>
      <c r="E6" s="36">
        <v>46184</v>
      </c>
      <c r="F6" s="36">
        <v>46185</v>
      </c>
      <c r="G6" s="36">
        <v>46186</v>
      </c>
      <c r="H6" s="36">
        <v>46187</v>
      </c>
    </row>
    <row r="7" spans="2:9" s="10" customFormat="1" ht="56.1" customHeight="1" x14ac:dyDescent="0.25">
      <c r="B7" s="24"/>
      <c r="C7" s="24"/>
      <c r="D7" s="24"/>
      <c r="E7" s="24"/>
      <c r="F7" s="24"/>
      <c r="G7" s="93" t="s">
        <v>7</v>
      </c>
      <c r="H7" s="93" t="s">
        <v>7</v>
      </c>
    </row>
    <row r="8" spans="2:9" s="4" customFormat="1" ht="24" customHeight="1" x14ac:dyDescent="0.25">
      <c r="B8" s="37">
        <f t="array" ref="B8:H8">DnyATýdny+DATE(KalendářníRok,6,1)-WEEKDAY(DATE(KalendářníRok,6,1),(ZačátekTýdne="pondělí")+1)+15</f>
        <v>46188</v>
      </c>
      <c r="C8" s="37">
        <v>46189</v>
      </c>
      <c r="D8" s="37">
        <v>46190</v>
      </c>
      <c r="E8" s="37">
        <v>46191</v>
      </c>
      <c r="F8" s="37">
        <v>46192</v>
      </c>
      <c r="G8" s="37">
        <v>46193</v>
      </c>
      <c r="H8" s="37">
        <v>46194</v>
      </c>
    </row>
    <row r="9" spans="2:9" s="10" customFormat="1" ht="56.1" customHeight="1" x14ac:dyDescent="0.25">
      <c r="B9" s="25"/>
      <c r="C9" s="25"/>
      <c r="D9" s="25"/>
      <c r="E9" s="25"/>
      <c r="F9" s="25"/>
      <c r="G9" s="125" t="s">
        <v>8</v>
      </c>
      <c r="H9" s="125" t="s">
        <v>8</v>
      </c>
    </row>
    <row r="10" spans="2:9" s="4" customFormat="1" ht="24" customHeight="1" x14ac:dyDescent="0.25">
      <c r="B10" s="36">
        <f t="array" ref="B10:H10">DnyATýdny+DATE(KalendářníRok,6,1)-WEEKDAY(DATE(KalendářníRok,6,1),(ZačátekTýdne="pondělí")+1)+22</f>
        <v>46195</v>
      </c>
      <c r="C10" s="36">
        <v>46196</v>
      </c>
      <c r="D10" s="36">
        <v>46197</v>
      </c>
      <c r="E10" s="36">
        <v>46198</v>
      </c>
      <c r="F10" s="36">
        <v>46199</v>
      </c>
      <c r="G10" s="36">
        <v>46200</v>
      </c>
      <c r="H10" s="36">
        <v>46201</v>
      </c>
    </row>
    <row r="11" spans="2:9" s="10" customFormat="1" ht="56.1" customHeight="1" thickBot="1" x14ac:dyDescent="0.3">
      <c r="B11" s="65"/>
      <c r="C11" s="65"/>
      <c r="D11" s="65"/>
      <c r="E11" s="65"/>
      <c r="F11" s="65"/>
      <c r="G11" s="125" t="s">
        <v>8</v>
      </c>
      <c r="H11" s="125" t="s">
        <v>8</v>
      </c>
    </row>
    <row r="12" spans="2:9" s="4" customFormat="1" ht="24" customHeight="1" thickBot="1" x14ac:dyDescent="0.3">
      <c r="B12" s="90">
        <f t="array" ref="B12:H12">DnyATýdny+DATE(KalendářníRok,6,1)-WEEKDAY(DATE(KalendářníRok,6,1),(ZačátekTýdne="pondělí")+1)+29</f>
        <v>46202</v>
      </c>
      <c r="C12" s="91">
        <v>46203</v>
      </c>
      <c r="D12" s="91">
        <v>46204</v>
      </c>
      <c r="E12" s="91">
        <v>46205</v>
      </c>
      <c r="F12" s="92">
        <v>46206</v>
      </c>
      <c r="G12" s="64">
        <v>46207</v>
      </c>
      <c r="H12" s="37">
        <v>46208</v>
      </c>
    </row>
    <row r="13" spans="2:9" s="10" customFormat="1" ht="56.1" customHeight="1" x14ac:dyDescent="0.25">
      <c r="B13" s="110" t="s">
        <v>12</v>
      </c>
      <c r="C13" s="111"/>
      <c r="D13" s="111"/>
      <c r="E13" s="111"/>
      <c r="F13" s="112"/>
      <c r="G13" s="25"/>
      <c r="H13" s="25"/>
    </row>
    <row r="14" spans="2:9" s="4" customFormat="1" ht="24" customHeight="1" x14ac:dyDescent="0.25">
      <c r="B14" s="36">
        <f t="array" ref="B14:C14">DnyATýdny+DATE(KalendářníRok,6,1)-WEEKDAY(DATE(KalendářníRok,6,1),(ZačátekTýdne="pondělí")+1)+36</f>
        <v>46209</v>
      </c>
      <c r="C14" s="36">
        <v>46210</v>
      </c>
      <c r="D14" s="106" t="s">
        <v>0</v>
      </c>
      <c r="E14" s="106"/>
      <c r="F14" s="106"/>
      <c r="G14" s="106"/>
      <c r="H14" s="107"/>
    </row>
    <row r="15" spans="2:9" s="10" customFormat="1" ht="56.1" customHeight="1" x14ac:dyDescent="0.25">
      <c r="B15" s="24"/>
      <c r="C15" s="24"/>
      <c r="D15" s="108"/>
      <c r="E15" s="108"/>
      <c r="F15" s="108"/>
      <c r="G15" s="108"/>
      <c r="H15" s="109"/>
    </row>
  </sheetData>
  <mergeCells count="4">
    <mergeCell ref="B2:D2"/>
    <mergeCell ref="D14:H14"/>
    <mergeCell ref="D15:H15"/>
    <mergeCell ref="B13:F13"/>
  </mergeCells>
  <conditionalFormatting sqref="B4:G4">
    <cfRule type="expression" dxfId="13" priority="1">
      <formula>DAY(B4)&gt;8</formula>
    </cfRule>
  </conditionalFormatting>
  <conditionalFormatting sqref="B12:H12 B14:C14">
    <cfRule type="expression" dxfId="12" priority="2">
      <formula>AND(DAY(B12)&gt;=1,DAY(B12)&lt;=15)</formula>
    </cfRule>
  </conditionalFormatting>
  <dataValidations count="8">
    <dataValidation allowBlank="1" showInputMessage="1" showErrorMessage="1" prompt="Automaticky určený den v týdnu" sqref="C3:H3" xr:uid="{00000000-0002-0000-0500-000000000000}"/>
    <dataValidation allowBlank="1" showInputMessage="1" showErrorMessage="1" prompt="Červnový měsíční kalendář" sqref="A1" xr:uid="{00000000-0002-0000-0500-000001000000}"/>
    <dataValidation allowBlank="1" showInputMessage="1" showErrorMessage="1" prompt="Rok v této buňce se aktualizuje automaticky podle roku zadaného na listu Leden. V následujícím kalendáři mají data předchozího a následujícího měsíce světlejší odstín písma." sqref="B2:D2" xr:uid="{00000000-0002-0000-0500-000002000000}"/>
    <dataValidation allowBlank="1" showInputMessage="1" showErrorMessage="1" prompt="Tento řádek obsahuje názvy dní v týdnu tohoto kalendáře. Tato buňka obsahuje den, kterým začíná týden. Pokud chcete změnit první den týdne, zadejte ho do buňky L5 na lednovém listu." sqref="B3" xr:uid="{00000000-0002-0000-0500-000003000000}"/>
    <dataValidation allowBlank="1" showInputMessage="1" prompt="Do buňky níže zadejte poznámky k měsíci." sqref="D14:H14" xr:uid="{00000000-0002-0000-0500-000004000000}"/>
    <dataValidation allowBlank="1" showInputMessage="1" prompt="Do této buňky zadejte poznámky k měsíci." sqref="D15:H15" xr:uid="{00000000-0002-0000-0500-000005000000}"/>
    <dataValidation allowBlank="1" showInputMessage="1" showErrorMessage="1" prompt="Tento řádek a řádky 7, 9, 11, 13 a 15 obsahují buňky pro zadání denních poznámek ke kalendářnímu dni v předchozí buňce." sqref="B5" xr:uid="{00000000-0002-0000-0500-000006000000}"/>
    <dataValidation allowBlank="1" showInputMessage="1" showErrorMessage="1" prompt="Tento řádek a řádky 6, 8, 10, 12 a 14 obsahují kalendářní dny v týdnu. Pokud tato buňka neobsahuje číslo 1, jde o den z předchozího měsíce. Poznámky zadejte do buňky D15." sqref="B4" xr:uid="{00000000-0002-0000-05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7" tint="0.59999389629810485"/>
    <pageSetUpPr fitToPage="1"/>
  </sheetPr>
  <dimension ref="B1:I15"/>
  <sheetViews>
    <sheetView showGridLines="0" zoomScaleNormal="100" workbookViewId="0">
      <selection activeCell="H7" sqref="H7"/>
    </sheetView>
  </sheetViews>
  <sheetFormatPr defaultColWidth="8.69921875" defaultRowHeight="13.8" x14ac:dyDescent="0.25"/>
  <cols>
    <col min="1" max="1" width="1.59765625" style="1" customWidth="1"/>
    <col min="2" max="8" width="16.59765625" style="1" customWidth="1"/>
    <col min="9" max="9" width="1.59765625" style="1" customWidth="1"/>
    <col min="10" max="10" width="8.59765625" style="1" customWidth="1"/>
    <col min="11" max="16384" width="8.69921875" style="1"/>
  </cols>
  <sheetData>
    <row r="1" spans="2:9" ht="9" customHeight="1" x14ac:dyDescent="0.25">
      <c r="I1" s="1" t="s">
        <v>1</v>
      </c>
    </row>
    <row r="2" spans="2:9" ht="96" customHeight="1" x14ac:dyDescent="0.25">
      <c r="B2" s="105" t="str">
        <f>"Červenec "&amp;KalendářníRok</f>
        <v>Červenec 2026</v>
      </c>
      <c r="C2" s="105"/>
      <c r="D2" s="105"/>
      <c r="E2" s="2"/>
      <c r="F2" s="2"/>
      <c r="G2" s="2"/>
      <c r="H2" s="3"/>
    </row>
    <row r="3" spans="2:9" s="8" customFormat="1" ht="24" customHeight="1" x14ac:dyDescent="0.25">
      <c r="B3" s="21" t="str">
        <f>ZačátekTýdne</f>
        <v>pondělí</v>
      </c>
      <c r="C3" s="22" t="str">
        <f>TEXT(C4,"dddd")</f>
        <v>úterý</v>
      </c>
      <c r="D3" s="22" t="str">
        <f t="shared" ref="D3:H3" si="0">TEXT(D4,"dddd")</f>
        <v>středa</v>
      </c>
      <c r="E3" s="22" t="str">
        <f t="shared" si="0"/>
        <v>čtvrtek</v>
      </c>
      <c r="F3" s="22" t="str">
        <f t="shared" si="0"/>
        <v>pátek</v>
      </c>
      <c r="G3" s="22" t="str">
        <f t="shared" si="0"/>
        <v>sobota</v>
      </c>
      <c r="H3" s="23" t="str">
        <f t="shared" si="0"/>
        <v>neděle</v>
      </c>
    </row>
    <row r="4" spans="2:9" s="4" customFormat="1" ht="24" customHeight="1" x14ac:dyDescent="0.25">
      <c r="B4" s="35">
        <f t="array" ref="B4:H4">DnyATýdny+DATE(KalendářníRok,7,1)-WEEKDAY(DATE(KalendářníRok,7,1),(ZačátekTýdne="pondělí")+1)+1</f>
        <v>46202</v>
      </c>
      <c r="C4" s="35">
        <v>46203</v>
      </c>
      <c r="D4" s="35">
        <v>46204</v>
      </c>
      <c r="E4" s="35">
        <v>46205</v>
      </c>
      <c r="F4" s="35">
        <v>46206</v>
      </c>
      <c r="G4" s="35">
        <v>46207</v>
      </c>
      <c r="H4" s="35">
        <v>46208</v>
      </c>
    </row>
    <row r="5" spans="2:9" s="10" customFormat="1" ht="56.1" customHeight="1" thickBot="1" x14ac:dyDescent="0.3">
      <c r="B5" s="85"/>
      <c r="C5" s="85"/>
      <c r="D5" s="85"/>
      <c r="E5" s="85"/>
      <c r="F5" s="85"/>
      <c r="G5" s="25"/>
      <c r="H5" s="25"/>
    </row>
    <row r="6" spans="2:9" s="4" customFormat="1" ht="24" customHeight="1" thickBot="1" x14ac:dyDescent="0.3">
      <c r="B6" s="87">
        <f t="array" ref="B6:H6">DnyATýdny+DATE(KalendářníRok,7,1)-WEEKDAY(DATE(KalendářníRok,7,1),(ZačátekTýdne="pondělí")+1)+8</f>
        <v>46209</v>
      </c>
      <c r="C6" s="88">
        <v>46210</v>
      </c>
      <c r="D6" s="88">
        <v>46211</v>
      </c>
      <c r="E6" s="88">
        <v>46212</v>
      </c>
      <c r="F6" s="89">
        <v>46213</v>
      </c>
      <c r="G6" s="84">
        <v>46214</v>
      </c>
      <c r="H6" s="36">
        <v>46215</v>
      </c>
    </row>
    <row r="7" spans="2:9" s="10" customFormat="1" ht="56.1" customHeight="1" thickBot="1" x14ac:dyDescent="0.3">
      <c r="B7" s="116" t="s">
        <v>10</v>
      </c>
      <c r="C7" s="117"/>
      <c r="D7" s="117"/>
      <c r="E7" s="117"/>
      <c r="F7" s="118"/>
      <c r="G7" s="24"/>
      <c r="H7" s="24"/>
    </row>
    <row r="8" spans="2:9" s="4" customFormat="1" ht="24" customHeight="1" thickBot="1" x14ac:dyDescent="0.3">
      <c r="B8" s="86">
        <f t="array" ref="B8:H8">DnyATýdny+DATE(KalendářníRok,7,1)-WEEKDAY(DATE(KalendářníRok,7,1),(ZačátekTýdne="pondělí")+1)+15</f>
        <v>46216</v>
      </c>
      <c r="C8" s="66">
        <v>46217</v>
      </c>
      <c r="D8" s="66">
        <v>46218</v>
      </c>
      <c r="E8" s="66">
        <v>46219</v>
      </c>
      <c r="F8" s="67">
        <v>46220</v>
      </c>
      <c r="G8" s="64">
        <v>46221</v>
      </c>
      <c r="H8" s="37">
        <v>46222</v>
      </c>
    </row>
    <row r="9" spans="2:9" s="10" customFormat="1" ht="56.1" customHeight="1" x14ac:dyDescent="0.25">
      <c r="B9" s="113" t="s">
        <v>10</v>
      </c>
      <c r="C9" s="114"/>
      <c r="D9" s="114"/>
      <c r="E9" s="114"/>
      <c r="F9" s="115"/>
      <c r="G9" s="25"/>
      <c r="H9" s="25"/>
    </row>
    <row r="10" spans="2:9" s="4" customFormat="1" ht="24" customHeight="1" x14ac:dyDescent="0.25">
      <c r="B10" s="36">
        <f t="array" ref="B10:H10">DnyATýdny+DATE(KalendářníRok,7,1)-WEEKDAY(DATE(KalendářníRok,7,1),(ZačátekTýdne="pondělí")+1)+22</f>
        <v>46223</v>
      </c>
      <c r="C10" s="36">
        <v>46224</v>
      </c>
      <c r="D10" s="36">
        <v>46225</v>
      </c>
      <c r="E10" s="36">
        <v>46226</v>
      </c>
      <c r="F10" s="36">
        <v>46227</v>
      </c>
      <c r="G10" s="36">
        <v>46228</v>
      </c>
      <c r="H10" s="36">
        <v>46229</v>
      </c>
    </row>
    <row r="11" spans="2:9" s="10" customFormat="1" ht="56.1" customHeight="1" x14ac:dyDescent="0.25">
      <c r="B11" s="24"/>
      <c r="C11" s="24"/>
      <c r="D11" s="24"/>
      <c r="E11" s="24"/>
      <c r="F11" s="24"/>
      <c r="G11" s="24"/>
      <c r="H11" s="24"/>
    </row>
    <row r="12" spans="2:9" s="4" customFormat="1" ht="24" customHeight="1" x14ac:dyDescent="0.25">
      <c r="B12" s="37">
        <f t="array" ref="B12:H12">DnyATýdny+DATE(KalendářníRok,7,1)-WEEKDAY(DATE(KalendářníRok,7,1),(ZačátekTýdne="pondělí")+1)+29</f>
        <v>46230</v>
      </c>
      <c r="C12" s="37">
        <v>46231</v>
      </c>
      <c r="D12" s="37">
        <v>46232</v>
      </c>
      <c r="E12" s="37">
        <v>46233</v>
      </c>
      <c r="F12" s="37">
        <v>46234</v>
      </c>
      <c r="G12" s="37">
        <v>46235</v>
      </c>
      <c r="H12" s="37">
        <v>46236</v>
      </c>
    </row>
    <row r="13" spans="2:9" s="10" customFormat="1" ht="56.1" customHeight="1" x14ac:dyDescent="0.25">
      <c r="B13" s="25"/>
      <c r="C13" s="25"/>
      <c r="D13" s="25"/>
      <c r="E13" s="25"/>
      <c r="F13" s="25"/>
      <c r="G13" s="25"/>
      <c r="H13" s="25"/>
    </row>
    <row r="14" spans="2:9" s="4" customFormat="1" ht="24" customHeight="1" x14ac:dyDescent="0.25">
      <c r="B14" s="36">
        <f t="array" ref="B14:C14">DnyATýdny+DATE(KalendářníRok,7,1)-WEEKDAY(DATE(KalendářníRok,7,1),(ZačátekTýdne="pondělí")+1)+36</f>
        <v>46237</v>
      </c>
      <c r="C14" s="36">
        <v>46238</v>
      </c>
      <c r="D14" s="106" t="s">
        <v>0</v>
      </c>
      <c r="E14" s="106"/>
      <c r="F14" s="106"/>
      <c r="G14" s="106"/>
      <c r="H14" s="107"/>
    </row>
    <row r="15" spans="2:9" s="10" customFormat="1" ht="56.1" customHeight="1" x14ac:dyDescent="0.25">
      <c r="B15" s="24"/>
      <c r="C15" s="24"/>
      <c r="D15" s="108"/>
      <c r="E15" s="108"/>
      <c r="F15" s="108"/>
      <c r="G15" s="108"/>
      <c r="H15" s="109"/>
    </row>
  </sheetData>
  <mergeCells count="5">
    <mergeCell ref="B2:D2"/>
    <mergeCell ref="D14:H14"/>
    <mergeCell ref="D15:H15"/>
    <mergeCell ref="B9:F9"/>
    <mergeCell ref="B7:F7"/>
  </mergeCells>
  <conditionalFormatting sqref="B4:G4">
    <cfRule type="expression" dxfId="11" priority="1">
      <formula>DAY(B4)&gt;8</formula>
    </cfRule>
  </conditionalFormatting>
  <conditionalFormatting sqref="B12:H12 B14:C14">
    <cfRule type="expression" dxfId="10" priority="2">
      <formula>AND(DAY(B12)&gt;=1,DAY(B12)&lt;=15)</formula>
    </cfRule>
  </conditionalFormatting>
  <dataValidations count="8">
    <dataValidation allowBlank="1" showInputMessage="1" showErrorMessage="1" prompt="Automaticky určený den v týdnu" sqref="C3:H3" xr:uid="{00000000-0002-0000-0600-000000000000}"/>
    <dataValidation allowBlank="1" showInputMessage="1" showErrorMessage="1" prompt="Červencový měsíční kalendář" sqref="A1" xr:uid="{00000000-0002-0000-0600-000001000000}"/>
    <dataValidation allowBlank="1" showInputMessage="1" showErrorMessage="1" prompt="Rok v této buňce se aktualizuje automaticky podle roku zadaného na listu Leden. V následujícím kalendáři mají data předchozího a následujícího měsíce světlejší odstín písma." sqref="B2:D2" xr:uid="{00000000-0002-0000-0600-000002000000}"/>
    <dataValidation allowBlank="1" showInputMessage="1" showErrorMessage="1" prompt="Tento řádek a řádky 6, 8, 10, 12 a 14 obsahují kalendářní dny v týdnu. Pokud tato buňka neobsahuje číslo 1, jde o den z předchozího měsíce. Poznámky zadejte do buňky D15." sqref="B4" xr:uid="{00000000-0002-0000-0600-000003000000}"/>
    <dataValidation allowBlank="1" showInputMessage="1" showErrorMessage="1" prompt="Tento řádek a řádky 7, 9, 11, 13 a 15 obsahují buňky pro zadání denních poznámek ke kalendářnímu dni v předchozí buňce." sqref="B5" xr:uid="{00000000-0002-0000-0600-000004000000}"/>
    <dataValidation allowBlank="1" showInputMessage="1" prompt="Do této buňky zadejte poznámky k měsíci." sqref="D15:H15" xr:uid="{00000000-0002-0000-0600-000005000000}"/>
    <dataValidation allowBlank="1" showInputMessage="1" prompt="Do buňky níže zadejte poznámky k měsíci." sqref="D14:H14" xr:uid="{00000000-0002-0000-0600-000006000000}"/>
    <dataValidation allowBlank="1" showInputMessage="1" showErrorMessage="1" prompt="Tento řádek obsahuje názvy dní v týdnu tohoto kalendáře. Tato buňka obsahuje den, kterým začíná týden. Pokud chcete změnit první den týdne, zadejte ho do buňky L5 na lednovém listu." sqref="B3" xr:uid="{00000000-0002-0000-06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theme="7" tint="0.59999389629810485"/>
    <pageSetUpPr fitToPage="1"/>
  </sheetPr>
  <dimension ref="B1:I15"/>
  <sheetViews>
    <sheetView showGridLines="0" zoomScaleNormal="100" workbookViewId="0">
      <selection activeCell="D7" sqref="D7"/>
    </sheetView>
  </sheetViews>
  <sheetFormatPr defaultColWidth="8.69921875" defaultRowHeight="13.8" x14ac:dyDescent="0.25"/>
  <cols>
    <col min="1" max="1" width="1.59765625" style="1" customWidth="1"/>
    <col min="2" max="8" width="16.59765625" style="1" customWidth="1"/>
    <col min="9" max="9" width="1.59765625" style="1" customWidth="1"/>
    <col min="10" max="10" width="8.59765625" style="1" customWidth="1"/>
    <col min="11" max="16384" width="8.69921875" style="1"/>
  </cols>
  <sheetData>
    <row r="1" spans="2:9" ht="9" customHeight="1" x14ac:dyDescent="0.25">
      <c r="I1" s="1" t="s">
        <v>1</v>
      </c>
    </row>
    <row r="2" spans="2:9" ht="96" customHeight="1" x14ac:dyDescent="0.25">
      <c r="B2" s="105" t="str">
        <f>"Srpen "&amp;KalendářníRok</f>
        <v>Srpen 2026</v>
      </c>
      <c r="C2" s="105"/>
      <c r="D2" s="105"/>
      <c r="E2" s="2"/>
      <c r="F2" s="2"/>
      <c r="G2" s="2"/>
      <c r="H2" s="3"/>
    </row>
    <row r="3" spans="2:9" s="8" customFormat="1" ht="24" customHeight="1" x14ac:dyDescent="0.25">
      <c r="B3" s="21" t="str">
        <f>ZačátekTýdne</f>
        <v>pondělí</v>
      </c>
      <c r="C3" s="22" t="str">
        <f>TEXT(C4,"dddd")</f>
        <v>úterý</v>
      </c>
      <c r="D3" s="22" t="str">
        <f t="shared" ref="D3:H3" si="0">TEXT(D4,"dddd")</f>
        <v>středa</v>
      </c>
      <c r="E3" s="22" t="str">
        <f t="shared" si="0"/>
        <v>čtvrtek</v>
      </c>
      <c r="F3" s="22" t="str">
        <f t="shared" si="0"/>
        <v>pátek</v>
      </c>
      <c r="G3" s="22" t="str">
        <f t="shared" si="0"/>
        <v>sobota</v>
      </c>
      <c r="H3" s="23" t="str">
        <f t="shared" si="0"/>
        <v>neděle</v>
      </c>
    </row>
    <row r="4" spans="2:9" s="4" customFormat="1" ht="24" customHeight="1" x14ac:dyDescent="0.25">
      <c r="B4" s="35">
        <f t="array" ref="B4:H4">DnyATýdny+DATE(KalendářníRok,8,1)-WEEKDAY(DATE(KalendářníRok,8,1),(ZačátekTýdne="pondělí")+1)+1</f>
        <v>46230</v>
      </c>
      <c r="C4" s="35">
        <v>46231</v>
      </c>
      <c r="D4" s="35">
        <v>46232</v>
      </c>
      <c r="E4" s="35">
        <v>46233</v>
      </c>
      <c r="F4" s="35">
        <v>46234</v>
      </c>
      <c r="G4" s="35">
        <v>46235</v>
      </c>
      <c r="H4" s="35">
        <v>46236</v>
      </c>
    </row>
    <row r="5" spans="2:9" s="10" customFormat="1" ht="56.1" customHeight="1" x14ac:dyDescent="0.25">
      <c r="B5" s="25"/>
      <c r="C5" s="25"/>
      <c r="D5" s="25"/>
      <c r="E5" s="25"/>
      <c r="F5" s="25"/>
      <c r="G5" s="25"/>
      <c r="H5" s="25"/>
    </row>
    <row r="6" spans="2:9" s="4" customFormat="1" ht="24" customHeight="1" x14ac:dyDescent="0.25">
      <c r="B6" s="36">
        <f t="array" ref="B6:H6">DnyATýdny+DATE(KalendářníRok,8,1)-WEEKDAY(DATE(KalendářníRok,8,1),(ZačátekTýdne="pondělí")+1)+8</f>
        <v>46237</v>
      </c>
      <c r="C6" s="36">
        <v>46238</v>
      </c>
      <c r="D6" s="36">
        <v>46239</v>
      </c>
      <c r="E6" s="36">
        <v>46240</v>
      </c>
      <c r="F6" s="36">
        <v>46241</v>
      </c>
      <c r="G6" s="36">
        <v>46242</v>
      </c>
      <c r="H6" s="36">
        <v>46243</v>
      </c>
    </row>
    <row r="7" spans="2:9" s="10" customFormat="1" ht="56.1" customHeight="1" x14ac:dyDescent="0.25">
      <c r="B7" s="24"/>
      <c r="C7" s="24"/>
      <c r="D7" s="82"/>
      <c r="E7" s="24"/>
      <c r="F7" s="24"/>
      <c r="G7" s="24"/>
      <c r="H7" s="24"/>
    </row>
    <row r="8" spans="2:9" s="4" customFormat="1" ht="24" customHeight="1" x14ac:dyDescent="0.25">
      <c r="B8" s="37">
        <f t="array" ref="B8:H8">DnyATýdny+DATE(KalendářníRok,8,1)-WEEKDAY(DATE(KalendářníRok,8,1),(ZačátekTýdne="pondělí")+1)+15</f>
        <v>46244</v>
      </c>
      <c r="C8" s="37">
        <v>46245</v>
      </c>
      <c r="D8" s="37">
        <v>46246</v>
      </c>
      <c r="E8" s="37">
        <v>46247</v>
      </c>
      <c r="F8" s="37">
        <v>46248</v>
      </c>
      <c r="G8" s="37">
        <v>46249</v>
      </c>
      <c r="H8" s="37">
        <v>46250</v>
      </c>
    </row>
    <row r="9" spans="2:9" s="10" customFormat="1" ht="56.1" customHeight="1" x14ac:dyDescent="0.25">
      <c r="B9" s="78"/>
      <c r="C9" s="78"/>
      <c r="D9" s="78"/>
      <c r="E9" s="78"/>
      <c r="F9" s="78"/>
      <c r="G9" s="78"/>
      <c r="H9" s="78"/>
    </row>
    <row r="10" spans="2:9" s="4" customFormat="1" ht="24" customHeight="1" x14ac:dyDescent="0.25">
      <c r="B10" s="79">
        <f t="array" ref="B10:H10">DnyATýdny+DATE(KalendářníRok,8,1)-WEEKDAY(DATE(KalendářníRok,8,1),(ZačátekTýdne="pondělí")+1)+22</f>
        <v>46251</v>
      </c>
      <c r="C10" s="79">
        <v>46252</v>
      </c>
      <c r="D10" s="79">
        <v>46253</v>
      </c>
      <c r="E10" s="79">
        <v>46254</v>
      </c>
      <c r="F10" s="79">
        <v>46255</v>
      </c>
      <c r="G10" s="80">
        <v>46256</v>
      </c>
      <c r="H10" s="81">
        <v>46257</v>
      </c>
    </row>
    <row r="11" spans="2:9" s="10" customFormat="1" ht="56.1" customHeight="1" x14ac:dyDescent="0.25">
      <c r="B11" s="119" t="s">
        <v>11</v>
      </c>
      <c r="C11" s="114"/>
      <c r="D11" s="114"/>
      <c r="E11" s="114"/>
      <c r="F11" s="115"/>
      <c r="G11" s="24"/>
      <c r="H11" s="24"/>
    </row>
    <row r="12" spans="2:9" s="4" customFormat="1" ht="24" customHeight="1" x14ac:dyDescent="0.25">
      <c r="B12" s="37">
        <f t="array" ref="B12:H12">DnyATýdny+DATE(KalendářníRok,8,1)-WEEKDAY(DATE(KalendářníRok,8,1),(ZačátekTýdne="pondělí")+1)+29</f>
        <v>46258</v>
      </c>
      <c r="C12" s="37">
        <v>46259</v>
      </c>
      <c r="D12" s="37">
        <v>46260</v>
      </c>
      <c r="E12" s="37">
        <v>46261</v>
      </c>
      <c r="F12" s="37">
        <v>46262</v>
      </c>
      <c r="G12" s="37">
        <v>46263</v>
      </c>
      <c r="H12" s="37">
        <v>46264</v>
      </c>
    </row>
    <row r="13" spans="2:9" s="10" customFormat="1" ht="56.1" customHeight="1" x14ac:dyDescent="0.25">
      <c r="B13" s="25"/>
      <c r="C13" s="25"/>
      <c r="D13" s="25"/>
      <c r="E13" s="25"/>
      <c r="F13" s="25"/>
      <c r="G13" s="25"/>
      <c r="H13" s="25"/>
    </row>
    <row r="14" spans="2:9" s="4" customFormat="1" ht="24" customHeight="1" x14ac:dyDescent="0.25">
      <c r="B14" s="36">
        <f t="array" ref="B14:C14">DnyATýdny+DATE(KalendářníRok,8,1)-WEEKDAY(DATE(KalendářníRok,8,1),(ZačátekTýdne="pondělí")+1)+36</f>
        <v>46265</v>
      </c>
      <c r="C14" s="36">
        <v>46266</v>
      </c>
      <c r="D14" s="106" t="s">
        <v>0</v>
      </c>
      <c r="E14" s="106"/>
      <c r="F14" s="106"/>
      <c r="G14" s="106"/>
      <c r="H14" s="107"/>
    </row>
    <row r="15" spans="2:9" s="10" customFormat="1" ht="56.1" customHeight="1" x14ac:dyDescent="0.25">
      <c r="B15" s="24"/>
      <c r="C15" s="24"/>
      <c r="D15" s="108"/>
      <c r="E15" s="108"/>
      <c r="F15" s="108"/>
      <c r="G15" s="108"/>
      <c r="H15" s="109"/>
    </row>
  </sheetData>
  <mergeCells count="4">
    <mergeCell ref="B2:D2"/>
    <mergeCell ref="D14:H14"/>
    <mergeCell ref="D15:H15"/>
    <mergeCell ref="B11:F11"/>
  </mergeCells>
  <conditionalFormatting sqref="B4:G4">
    <cfRule type="expression" dxfId="9" priority="1">
      <formula>DAY(B4)&gt;8</formula>
    </cfRule>
  </conditionalFormatting>
  <conditionalFormatting sqref="B12:H12 B14:C14">
    <cfRule type="expression" dxfId="8" priority="2">
      <formula>AND(DAY(B12)&gt;=1,DAY(B12)&lt;=15)</formula>
    </cfRule>
  </conditionalFormatting>
  <dataValidations count="8">
    <dataValidation allowBlank="1" showInputMessage="1" showErrorMessage="1" prompt="Automaticky určený den v týdnu" sqref="C3:H3" xr:uid="{00000000-0002-0000-0700-000000000000}"/>
    <dataValidation allowBlank="1" showInputMessage="1" showErrorMessage="1" prompt="Rok v této buňce se aktualizuje automaticky podle roku zadaného na listu Leden. V následujícím kalendáři mají data předchozího a následujícího měsíce světlejší odstín písma." sqref="B2:D2" xr:uid="{00000000-0002-0000-0700-000001000000}"/>
    <dataValidation allowBlank="1" showInputMessage="1" showErrorMessage="1" prompt="Srpnový měsíční kalendář" sqref="A1" xr:uid="{00000000-0002-0000-0700-000002000000}"/>
    <dataValidation allowBlank="1" showInputMessage="1" showErrorMessage="1" prompt="Tento řádek obsahuje názvy dní v týdnu tohoto kalendáře. Tato buňka obsahuje den, kterým začíná týden. Pokud chcete změnit první den týdne, zadejte ho do buňky L5 na lednovém listu." sqref="B3" xr:uid="{00000000-0002-0000-0700-000003000000}"/>
    <dataValidation allowBlank="1" showInputMessage="1" prompt="Do buňky níže zadejte poznámky k měsíci." sqref="D14:H14" xr:uid="{00000000-0002-0000-0700-000004000000}"/>
    <dataValidation allowBlank="1" showInputMessage="1" prompt="Do této buňky zadejte poznámky k měsíci." sqref="D15:H15" xr:uid="{00000000-0002-0000-0700-000005000000}"/>
    <dataValidation allowBlank="1" showInputMessage="1" showErrorMessage="1" prompt="Tento řádek a řádky 7, 9, 11, 13 a 15 obsahují buňky pro zadání denních poznámek ke kalendářnímu dni v předchozí buňce." sqref="B5" xr:uid="{00000000-0002-0000-0700-000006000000}"/>
    <dataValidation allowBlank="1" showInputMessage="1" showErrorMessage="1" prompt="Tento řádek a řádky 6, 8, 10, 12 a 14 obsahují kalendářní dny v týdnu. Pokud tato buňka neobsahuje číslo 1, jde o den z předchozího měsíce. Poznámky zadejte do buňky D15." sqref="B4" xr:uid="{00000000-0002-0000-07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theme="5" tint="0.59999389629810485"/>
    <pageSetUpPr fitToPage="1"/>
  </sheetPr>
  <dimension ref="B1:I15"/>
  <sheetViews>
    <sheetView showGridLines="0" zoomScaleNormal="100" workbookViewId="0">
      <selection activeCell="F9" sqref="F9"/>
    </sheetView>
  </sheetViews>
  <sheetFormatPr defaultColWidth="8.69921875" defaultRowHeight="13.8" x14ac:dyDescent="0.25"/>
  <cols>
    <col min="1" max="1" width="1.59765625" style="1" customWidth="1"/>
    <col min="2" max="8" width="16.59765625" style="1" customWidth="1"/>
    <col min="9" max="9" width="1.59765625" style="1" customWidth="1"/>
    <col min="10" max="10" width="8.59765625" style="1" customWidth="1"/>
    <col min="11" max="16384" width="8.69921875" style="1"/>
  </cols>
  <sheetData>
    <row r="1" spans="2:9" ht="9" customHeight="1" x14ac:dyDescent="0.25">
      <c r="I1" s="1" t="s">
        <v>1</v>
      </c>
    </row>
    <row r="2" spans="2:9" ht="96" customHeight="1" x14ac:dyDescent="0.25">
      <c r="B2" s="120" t="str">
        <f>"Září "&amp;KalendářníRok</f>
        <v>Září 2026</v>
      </c>
      <c r="C2" s="120"/>
      <c r="D2" s="120"/>
      <c r="E2" s="2"/>
      <c r="F2" s="2"/>
      <c r="G2" s="2"/>
      <c r="H2" s="3"/>
    </row>
    <row r="3" spans="2:9" s="8" customFormat="1" ht="24" customHeight="1" x14ac:dyDescent="0.25">
      <c r="B3" s="14" t="str">
        <f>ZačátekTýdne</f>
        <v>pondělí</v>
      </c>
      <c r="C3" s="15" t="str">
        <f>TEXT(C4,"dddd")</f>
        <v>úterý</v>
      </c>
      <c r="D3" s="15" t="str">
        <f t="shared" ref="D3:H3" si="0">TEXT(D4,"dddd")</f>
        <v>středa</v>
      </c>
      <c r="E3" s="15" t="str">
        <f t="shared" si="0"/>
        <v>čtvrtek</v>
      </c>
      <c r="F3" s="15" t="str">
        <f t="shared" si="0"/>
        <v>pátek</v>
      </c>
      <c r="G3" s="15" t="str">
        <f t="shared" si="0"/>
        <v>sobota</v>
      </c>
      <c r="H3" s="16" t="str">
        <f t="shared" si="0"/>
        <v>neděle</v>
      </c>
    </row>
    <row r="4" spans="2:9" s="4" customFormat="1" ht="24" customHeight="1" x14ac:dyDescent="0.25">
      <c r="B4" s="32">
        <f t="array" ref="B4:H4">DnyATýdny+DATE(KalendářníRok,9,1)-WEEKDAY(DATE(KalendářníRok,9,1),(ZačátekTýdne="pondělí")+1)+1</f>
        <v>46265</v>
      </c>
      <c r="C4" s="32">
        <v>46266</v>
      </c>
      <c r="D4" s="32">
        <v>46267</v>
      </c>
      <c r="E4" s="32">
        <v>46268</v>
      </c>
      <c r="F4" s="32">
        <v>46269</v>
      </c>
      <c r="G4" s="32">
        <v>46270</v>
      </c>
      <c r="H4" s="32">
        <v>46271</v>
      </c>
    </row>
    <row r="5" spans="2:9" s="10" customFormat="1" ht="56.1" customHeight="1" x14ac:dyDescent="0.25">
      <c r="B5" s="27"/>
      <c r="C5" s="27"/>
      <c r="D5" s="27"/>
      <c r="E5" s="27"/>
      <c r="F5" s="27"/>
      <c r="G5" s="27"/>
      <c r="H5" s="27"/>
    </row>
    <row r="6" spans="2:9" s="4" customFormat="1" ht="24" customHeight="1" x14ac:dyDescent="0.25">
      <c r="B6" s="33">
        <f t="array" ref="B6:H6">DnyATýdny+DATE(KalendářníRok,9,1)-WEEKDAY(DATE(KalendářníRok,9,1),(ZačátekTýdne="pondělí")+1)+8</f>
        <v>46272</v>
      </c>
      <c r="C6" s="33">
        <v>46273</v>
      </c>
      <c r="D6" s="33">
        <v>46274</v>
      </c>
      <c r="E6" s="33">
        <v>46275</v>
      </c>
      <c r="F6" s="33">
        <v>46276</v>
      </c>
      <c r="G6" s="33">
        <v>46277</v>
      </c>
      <c r="H6" s="33">
        <v>46278</v>
      </c>
    </row>
    <row r="7" spans="2:9" s="10" customFormat="1" ht="56.1" customHeight="1" x14ac:dyDescent="0.25">
      <c r="B7" s="26"/>
      <c r="C7" s="26"/>
      <c r="D7" s="26"/>
      <c r="E7" s="26"/>
      <c r="F7" s="26"/>
      <c r="G7" s="26"/>
      <c r="H7" s="26"/>
    </row>
    <row r="8" spans="2:9" s="4" customFormat="1" ht="24" customHeight="1" x14ac:dyDescent="0.25">
      <c r="B8" s="34">
        <f t="array" ref="B8:H8">DnyATýdny+DATE(KalendářníRok,9,1)-WEEKDAY(DATE(KalendářníRok,9,1),(ZačátekTýdne="pondělí")+1)+15</f>
        <v>46279</v>
      </c>
      <c r="C8" s="34">
        <v>46280</v>
      </c>
      <c r="D8" s="34">
        <v>46281</v>
      </c>
      <c r="E8" s="34">
        <v>46282</v>
      </c>
      <c r="F8" s="34">
        <v>46283</v>
      </c>
      <c r="G8" s="34">
        <v>46284</v>
      </c>
      <c r="H8" s="34">
        <v>46285</v>
      </c>
    </row>
    <row r="9" spans="2:9" s="10" customFormat="1" ht="56.1" customHeight="1" x14ac:dyDescent="0.25">
      <c r="B9" s="27"/>
      <c r="C9" s="27"/>
      <c r="D9" s="27"/>
      <c r="E9" s="27"/>
      <c r="F9" s="27"/>
      <c r="G9" s="83" t="s">
        <v>7</v>
      </c>
      <c r="H9" s="83" t="s">
        <v>7</v>
      </c>
    </row>
    <row r="10" spans="2:9" s="4" customFormat="1" ht="24" customHeight="1" x14ac:dyDescent="0.25">
      <c r="B10" s="33">
        <f t="array" ref="B10:H10">DnyATýdny+DATE(KalendářníRok,9,1)-WEEKDAY(DATE(KalendářníRok,9,1),(ZačátekTýdne="pondělí")+1)+22</f>
        <v>46286</v>
      </c>
      <c r="C10" s="33">
        <v>46287</v>
      </c>
      <c r="D10" s="33">
        <v>46288</v>
      </c>
      <c r="E10" s="33">
        <v>46289</v>
      </c>
      <c r="F10" s="33">
        <v>46290</v>
      </c>
      <c r="G10" s="33">
        <v>46291</v>
      </c>
      <c r="H10" s="33">
        <v>46292</v>
      </c>
    </row>
    <row r="11" spans="2:9" s="10" customFormat="1" ht="56.1" customHeight="1" x14ac:dyDescent="0.25">
      <c r="B11" s="26"/>
      <c r="C11" s="26"/>
      <c r="D11" s="26"/>
      <c r="E11" s="26"/>
      <c r="F11" s="26"/>
      <c r="G11" s="26"/>
      <c r="H11" s="26"/>
    </row>
    <row r="12" spans="2:9" s="4" customFormat="1" ht="24" customHeight="1" x14ac:dyDescent="0.25">
      <c r="B12" s="34">
        <f t="array" ref="B12:H12">DnyATýdny+DATE(KalendářníRok,9,1)-WEEKDAY(DATE(KalendářníRok,9,1),(ZačátekTýdne="pondělí")+1)+29</f>
        <v>46293</v>
      </c>
      <c r="C12" s="34">
        <v>46294</v>
      </c>
      <c r="D12" s="34">
        <v>46295</v>
      </c>
      <c r="E12" s="34">
        <v>46296</v>
      </c>
      <c r="F12" s="34">
        <v>46297</v>
      </c>
      <c r="G12" s="34">
        <v>46298</v>
      </c>
      <c r="H12" s="34">
        <v>46299</v>
      </c>
    </row>
    <row r="13" spans="2:9" s="10" customFormat="1" ht="56.1" customHeight="1" x14ac:dyDescent="0.25">
      <c r="B13" s="27"/>
      <c r="C13" s="27"/>
      <c r="D13" s="27"/>
      <c r="E13" s="27"/>
      <c r="F13" s="27"/>
      <c r="G13" s="27"/>
      <c r="H13" s="27"/>
    </row>
    <row r="14" spans="2:9" s="4" customFormat="1" ht="24" customHeight="1" x14ac:dyDescent="0.25">
      <c r="B14" s="33">
        <f t="array" ref="B14:C14">DnyATýdny+DATE(KalendářníRok,9,1)-WEEKDAY(DATE(KalendářníRok,9,1),(ZačátekTýdne="pondělí")+1)+36</f>
        <v>46300</v>
      </c>
      <c r="C14" s="33">
        <v>46301</v>
      </c>
      <c r="D14" s="121" t="s">
        <v>0</v>
      </c>
      <c r="E14" s="121"/>
      <c r="F14" s="121"/>
      <c r="G14" s="121"/>
      <c r="H14" s="122"/>
    </row>
    <row r="15" spans="2:9" s="10" customFormat="1" ht="56.1" customHeight="1" x14ac:dyDescent="0.25">
      <c r="B15" s="26"/>
      <c r="C15" s="26"/>
      <c r="D15" s="123"/>
      <c r="E15" s="123"/>
      <c r="F15" s="123"/>
      <c r="G15" s="123"/>
      <c r="H15" s="124"/>
    </row>
  </sheetData>
  <mergeCells count="3">
    <mergeCell ref="B2:D2"/>
    <mergeCell ref="D14:H14"/>
    <mergeCell ref="D15:H15"/>
  </mergeCells>
  <conditionalFormatting sqref="B4:G4">
    <cfRule type="expression" dxfId="7" priority="1">
      <formula>DAY(B4)&gt;8</formula>
    </cfRule>
  </conditionalFormatting>
  <conditionalFormatting sqref="B12:H12 B14:C14">
    <cfRule type="expression" dxfId="6" priority="2">
      <formula>AND(DAY(B12)&gt;=1,DAY(B12)&lt;=15)</formula>
    </cfRule>
  </conditionalFormatting>
  <dataValidations count="8">
    <dataValidation allowBlank="1" showInputMessage="1" showErrorMessage="1" prompt="Automaticky určený den v týdnu" sqref="C3:H3" xr:uid="{00000000-0002-0000-0800-000000000000}"/>
    <dataValidation allowBlank="1" showInputMessage="1" showErrorMessage="1" prompt="Rok v této buňce se aktualizuje automaticky podle roku zadaného na listu Leden. V následujícím kalendáři mají data předchozího a následujícího měsíce světlejší odstín písma." sqref="B2:D2" xr:uid="{00000000-0002-0000-0800-000001000000}"/>
    <dataValidation allowBlank="1" showInputMessage="1" showErrorMessage="1" prompt="Zářijový měsíční kalendář" sqref="A1" xr:uid="{00000000-0002-0000-0800-000002000000}"/>
    <dataValidation allowBlank="1" showInputMessage="1" showErrorMessage="1" prompt="Tento řádek a řádky 6, 8, 10, 12 a 14 obsahují kalendářní dny v týdnu. Pokud tato buňka neobsahuje číslo 1, jde o den z předchozího měsíce. Poznámky zadejte do buňky D15." sqref="B4" xr:uid="{00000000-0002-0000-0800-000003000000}"/>
    <dataValidation allowBlank="1" showInputMessage="1" showErrorMessage="1" prompt="Tento řádek a řádky 7, 9, 11, 13 a 15 obsahují buňky pro zadání denních poznámek ke kalendářnímu dni v předchozí buňce." sqref="B5" xr:uid="{00000000-0002-0000-0800-000004000000}"/>
    <dataValidation allowBlank="1" showInputMessage="1" prompt="Do této buňky zadejte poznámky k měsíci." sqref="D15:H15" xr:uid="{00000000-0002-0000-0800-000005000000}"/>
    <dataValidation allowBlank="1" showInputMessage="1" prompt="Do buňky níže zadejte poznámky k měsíci." sqref="D14:H14" xr:uid="{00000000-0002-0000-0800-000006000000}"/>
    <dataValidation allowBlank="1" showInputMessage="1" showErrorMessage="1" prompt="Tento řádek obsahuje názvy dní v týdnu tohoto kalendáře. Tato buňka obsahuje den, kterým začíná týden. Pokud chcete změnit první den týdne, zadejte ho do buňky L5 na lednovém listu." sqref="B3" xr:uid="{00000000-0002-0000-08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2" ma:contentTypeDescription="Create a new document." ma:contentTypeScope="" ma:versionID="426e97fa315356fffbdcd9876fe988c2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14b8f0def80e6d70ce3def20c90759ae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Status" ma:index="19" nillable="true" ma:displayName="Status" ma:default="Not started" ma:format="Dropdown" ma:internalName="Status">
      <xsd:simpleType>
        <xsd:restriction base="dms:Choice">
          <xsd:enumeration value="Not started"/>
          <xsd:enumeration value="In Progress"/>
          <xsd:enumeration value="Completed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tatus xmlns="71af3243-3dd4-4a8d-8c0d-dd76da1f02a5">Not started</Status>
    <MediaServiceKeyPoints xmlns="71af3243-3dd4-4a8d-8c0d-dd76da1f02a5" xsi:nil="true"/>
  </documentManagement>
</p:properties>
</file>

<file path=customXml/itemProps1.xml><?xml version="1.0" encoding="utf-8"?>
<ds:datastoreItem xmlns:ds="http://schemas.openxmlformats.org/officeDocument/2006/customXml" ds:itemID="{3BF997A1-6F4D-40DF-902F-6A09A77F975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5DF88E0-C534-44A9-B15A-DDE8DD22045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60D437D-D97C-4174-9BD0-B6C4706C93C2}">
  <ds:schemaRefs>
    <ds:schemaRef ds:uri="http://schemas.microsoft.com/office/2006/metadata/properties"/>
    <ds:schemaRef ds:uri="http://schemas.microsoft.com/office/infopath/2007/PartnerControls"/>
    <ds:schemaRef ds:uri="71af3243-3dd4-4a8d-8c0d-dd76da1f02a5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12</vt:i4>
      </vt:variant>
      <vt:variant>
        <vt:lpstr>Pojmenované oblasti</vt:lpstr>
      </vt:variant>
      <vt:variant>
        <vt:i4>39</vt:i4>
      </vt:variant>
    </vt:vector>
  </HeadingPairs>
  <TitlesOfParts>
    <vt:vector size="51" baseType="lpstr">
      <vt:lpstr>Leden</vt:lpstr>
      <vt:lpstr>Únor</vt:lpstr>
      <vt:lpstr>Březen</vt:lpstr>
      <vt:lpstr>Duben</vt:lpstr>
      <vt:lpstr>Květen</vt:lpstr>
      <vt:lpstr>Červen</vt:lpstr>
      <vt:lpstr>Červenec</vt:lpstr>
      <vt:lpstr>Srpen</vt:lpstr>
      <vt:lpstr>Září</vt:lpstr>
      <vt:lpstr>Říjen</vt:lpstr>
      <vt:lpstr>Listopad</vt:lpstr>
      <vt:lpstr>Prosinec</vt:lpstr>
      <vt:lpstr>KalendářníRok</vt:lpstr>
      <vt:lpstr>Březen!Oblast_tisku</vt:lpstr>
      <vt:lpstr>Červen!Oblast_tisku</vt:lpstr>
      <vt:lpstr>Červenec!Oblast_tisku</vt:lpstr>
      <vt:lpstr>Duben!Oblast_tisku</vt:lpstr>
      <vt:lpstr>Květen!Oblast_tisku</vt:lpstr>
      <vt:lpstr>Leden!Oblast_tisku</vt:lpstr>
      <vt:lpstr>Listopad!Oblast_tisku</vt:lpstr>
      <vt:lpstr>Prosinec!Oblast_tisku</vt:lpstr>
      <vt:lpstr>Říjen!Oblast_tisku</vt:lpstr>
      <vt:lpstr>Srpen!Oblast_tisku</vt:lpstr>
      <vt:lpstr>Únor!Oblast_tisku</vt:lpstr>
      <vt:lpstr>Září!Oblast_tisku</vt:lpstr>
      <vt:lpstr>OblastNadpisuŘádku1..K3</vt:lpstr>
      <vt:lpstr>OblastNadpisuSloupce1..H12.1</vt:lpstr>
      <vt:lpstr>OblastNadpisuSloupce1..H12.10</vt:lpstr>
      <vt:lpstr>OblastNadpisuSloupce1..H12.11</vt:lpstr>
      <vt:lpstr>OblastNadpisuSloupce1..H12.12</vt:lpstr>
      <vt:lpstr>OblastNadpisuSloupce1..H12.2</vt:lpstr>
      <vt:lpstr>OblastNadpisuSloupce1..H12.3</vt:lpstr>
      <vt:lpstr>OblastNadpisuSloupce1..H12.4</vt:lpstr>
      <vt:lpstr>OblastNadpisuSloupce1..H12.5</vt:lpstr>
      <vt:lpstr>OblastNadpisuSloupce1..H12.6</vt:lpstr>
      <vt:lpstr>OblastNadpisuSloupce1..H12.7</vt:lpstr>
      <vt:lpstr>OblastNadpisuSloupce1..H12.8</vt:lpstr>
      <vt:lpstr>OblastNadpisuSloupce1..H12.9</vt:lpstr>
      <vt:lpstr>OblastNadpisuSloupce2..C14.1</vt:lpstr>
      <vt:lpstr>OblastNadpisuSloupce2..C14.10</vt:lpstr>
      <vt:lpstr>OblastNadpisuSloupce2..C14.11</vt:lpstr>
      <vt:lpstr>OblastNadpisuSloupce2..C14.12</vt:lpstr>
      <vt:lpstr>OblastNadpisuSloupce2..C14.2</vt:lpstr>
      <vt:lpstr>OblastNadpisuSloupce2..C14.3</vt:lpstr>
      <vt:lpstr>OblastNadpisuSloupce2..C14.4</vt:lpstr>
      <vt:lpstr>OblastNadpisuSloupce2..C14.5</vt:lpstr>
      <vt:lpstr>OblastNadpisuSloupce2..C14.6</vt:lpstr>
      <vt:lpstr>OblastNadpisuSloupce2..C14.7</vt:lpstr>
      <vt:lpstr>OblastNadpisuSloupce2..C14.8</vt:lpstr>
      <vt:lpstr>OblastNadpisuSloupce2..C14.9</vt:lpstr>
      <vt:lpstr>ZačátekTýdne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lastModifiedBy/>
  <dcterms:created xsi:type="dcterms:W3CDTF">2020-10-07T05:20:26Z</dcterms:created>
  <dcterms:modified xsi:type="dcterms:W3CDTF">2026-05-12T09:01:11Z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